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akcie" sheetId="1" state="visible" r:id="rId1"/>
    <sheet xmlns:r="http://schemas.openxmlformats.org/officeDocument/2006/relationships" name="Rekonciliácia" sheetId="2" state="visible" r:id="rId2"/>
    <sheet xmlns:r="http://schemas.openxmlformats.org/officeDocument/2006/relationships" name="Súhrn" sheetId="3" state="visible" r:id="rId3"/>
    <sheet xmlns:r="http://schemas.openxmlformats.org/officeDocument/2006/relationships" name="Návo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# ##0,00 &quot;€&quot;"/>
    <numFmt numFmtId="166" formatCode="0.0%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b val="1"/>
      <sz val="10"/>
    </font>
    <font>
      <name val="Calibri"/>
      <b val="1"/>
      <color rgb="00FFFFFF"/>
      <sz val="10"/>
    </font>
    <font>
      <name val="Calibri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10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 style="thin">
        <color rgb="00D1D5DB"/>
      </left>
      <right/>
      <top/>
      <bottom/>
      <diagonal/>
    </border>
    <border>
      <left/>
      <right style="thin">
        <color rgb="00D1D5DB"/>
      </right>
      <top/>
      <bottom/>
      <diagonal/>
    </border>
    <border>
      <left style="thin">
        <color rgb="00D1D5DB"/>
      </left>
      <right/>
      <top/>
      <bottom style="thin">
        <color rgb="00D1D5DB"/>
      </bottom>
      <diagonal/>
    </border>
    <border>
      <left/>
      <right style="thin">
        <color rgb="00D1D5DB"/>
      </right>
      <top/>
      <bottom style="thin">
        <color rgb="00D1D5DB"/>
      </bottom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164" fontId="0" fillId="4" borderId="1" pivotButton="0" quotePrefix="0" xfId="0"/>
    <xf numFmtId="0" fontId="0" fillId="4" borderId="1" applyAlignment="1" pivotButton="0" quotePrefix="0" xfId="0">
      <alignment horizontal="left" vertical="center"/>
    </xf>
    <xf numFmtId="165" fontId="0" fillId="3" borderId="1" pivotButton="0" quotePrefix="0" xfId="0"/>
    <xf numFmtId="165" fontId="0" fillId="4" borderId="1" pivotButton="0" quotePrefix="0" xfId="0"/>
    <xf numFmtId="0" fontId="0" fillId="5" borderId="1" applyAlignment="1" pivotButton="0" quotePrefix="0" xfId="0">
      <alignment horizontal="center" vertical="center" wrapText="1"/>
    </xf>
    <xf numFmtId="164" fontId="0" fillId="5" borderId="1" pivotButton="0" quotePrefix="0" xfId="0"/>
    <xf numFmtId="0" fontId="0" fillId="5" borderId="1" applyAlignment="1" pivotButton="0" quotePrefix="0" xfId="0">
      <alignment horizontal="left" vertical="center"/>
    </xf>
    <xf numFmtId="165" fontId="0" fillId="5" borderId="1" pivotButton="0" quotePrefix="0" xfId="0"/>
    <xf numFmtId="0" fontId="5" fillId="6" borderId="1" pivotButton="0" quotePrefix="0" xfId="0"/>
    <xf numFmtId="165" fontId="5" fillId="6" borderId="1" pivotButton="0" quotePrefix="0" xfId="0"/>
    <xf numFmtId="0" fontId="3" fillId="6" borderId="0" applyAlignment="1" pivotButton="0" quotePrefix="0" xfId="0">
      <alignment horizontal="center" vertical="center" wrapText="1"/>
    </xf>
    <xf numFmtId="0" fontId="4" fillId="4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4" fillId="5" borderId="1" pivotButton="0" quotePrefix="0" xfId="0"/>
    <xf numFmtId="166" fontId="0" fillId="5" borderId="1" pivotButton="0" quotePrefix="0" xfId="0"/>
    <xf numFmtId="0" fontId="4" fillId="0" borderId="0" pivotButton="0" quotePrefix="0" xfId="0"/>
    <xf numFmtId="0" fontId="0" fillId="3" borderId="1" applyAlignment="1" pivotButton="0" quotePrefix="0" xfId="0">
      <alignment horizontal="center" vertical="center" wrapText="1"/>
    </xf>
    <xf numFmtId="0" fontId="4" fillId="0" borderId="1" pivotButton="0" quotePrefix="0" xfId="0"/>
    <xf numFmtId="0" fontId="0" fillId="0" borderId="1" pivotButton="0" quotePrefix="0" xfId="0"/>
    <xf numFmtId="165" fontId="0" fillId="0" borderId="1" pivotButton="0" quotePrefix="0" xfId="0"/>
    <xf numFmtId="0" fontId="3" fillId="6" borderId="1" applyAlignment="1" pivotButton="0" quotePrefix="0" xfId="0">
      <alignment horizontal="center" vertical="center" wrapText="1"/>
    </xf>
    <xf numFmtId="165" fontId="1" fillId="3" borderId="1" applyAlignment="1" pivotButton="0" quotePrefix="0" xfId="0">
      <alignment horizontal="center" vertical="center" wrapText="1"/>
    </xf>
    <xf numFmtId="166" fontId="1" fillId="3" borderId="1" applyAlignment="1" pivotButton="0" quotePrefix="0" xfId="0">
      <alignment horizontal="center" vertical="center" wrapText="1"/>
    </xf>
    <xf numFmtId="0" fontId="0" fillId="4" borderId="1" pivotButton="0" quotePrefix="0" xfId="0"/>
    <xf numFmtId="0" fontId="0" fillId="5" borderId="1" pivotButton="0" quotePrefix="0" xfId="0"/>
    <xf numFmtId="0" fontId="3" fillId="6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top" wrapText="1"/>
    </xf>
    <xf numFmtId="0" fontId="0" fillId="0" borderId="3" pivotButton="0" quotePrefix="0" xfId="0"/>
    <xf numFmtId="0" fontId="0" fillId="0" borderId="8" pivotButton="0" quotePrefix="0" xfId="0"/>
    <xf numFmtId="0" fontId="0" fillId="0" borderId="9" pivotButton="0" quotePrefix="0" xfId="0"/>
  </cellXfs>
  <cellStyles count="1">
    <cellStyle name="Normal" xfId="0" builtinId="0" hidden="0"/>
  </cellStyles>
  <dxfs count="3">
    <dxf>
      <font>
        <b val="1"/>
        <color rgb="0015803D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Banka vs. účtovníctvo podľa kategórie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'Súhrn'!B8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'Súhrn'!$A$9:$A$12</f>
            </numRef>
          </cat>
          <val>
            <numRef>
              <f>'Súhrn'!$B$9:$B$12</f>
            </numRef>
          </val>
        </ser>
        <ser>
          <idx val="1"/>
          <order val="1"/>
          <tx>
            <strRef>
              <f>'Súhrn'!C8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'Súhrn'!$A$9:$A$12</f>
            </numRef>
          </cat>
          <val>
            <numRef>
              <f>'Súhrn'!$C$9:$C$12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Kategória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Suma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Podiel súm podľa kategórie (banka)</a:t>
            </a:r>
          </a:p>
        </rich>
      </tx>
    </title>
    <plotArea>
      <pieChart>
        <varyColors val="1"/>
        <ser>
          <idx val="0"/>
          <order val="0"/>
          <tx>
            <strRef>
              <f>'Súhrn'!B8</f>
            </strRef>
          </tx>
          <spPr>
            <a:ln xmlns:a="http://schemas.openxmlformats.org/drawingml/2006/main">
              <a:prstDash val="solid"/>
            </a:ln>
          </spPr>
          <cat>
            <numRef>
              <f>'Súhrn'!$A$9:$A$12</f>
            </numRef>
          </cat>
          <val>
            <numRef>
              <f>'Súhrn'!$B$9:$B$12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Rozdelenie transakcií podľa statusu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'Súhrn'!B15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'Súhrn'!$A$16:$A$18</f>
            </numRef>
          </cat>
          <val>
            <numRef>
              <f>'Súhrn'!$B$16:$B$18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Počet transakcií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16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16</row>
      <rowOff>0</rowOff>
    </from>
    <ext cx="432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12" customWidth="1" min="2" max="2"/>
    <col width="34" customWidth="1" min="3" max="3"/>
    <col width="14" customWidth="1" min="4" max="4"/>
    <col width="18" customWidth="1" min="5" max="5"/>
    <col width="20" customWidth="1" min="6" max="6"/>
    <col width="14" customWidth="1" min="7" max="7"/>
    <col width="12" customWidth="1" min="8" max="8"/>
    <col width="18" customWidth="1" min="9" max="9"/>
    <col width="22" customWidth="1" min="10" max="10"/>
  </cols>
  <sheetData>
    <row r="1" ht="28" customHeight="1">
      <c r="A1" s="1" t="inlineStr">
        <is>
          <t>BANKOVÉ ZÚČTOVANIE — PREHĽAD TRANSAKCIÍ</t>
        </is>
      </c>
    </row>
    <row r="2">
      <c r="A2" s="2" t="inlineStr">
        <is>
          <t>Spoločnosť: Slovenská obchodná s.r.o.   |   Účet: SK89 0900 0000 0051 2345 6789   |   Obdobie: júl 2026</t>
        </is>
      </c>
    </row>
    <row r="3"/>
    <row r="4" ht="32" customHeight="1">
      <c r="A4" s="3" t="inlineStr">
        <is>
          <t>Por. č.</t>
        </is>
      </c>
      <c r="B4" s="3" t="inlineStr">
        <is>
          <t>Dátum</t>
        </is>
      </c>
      <c r="C4" s="3" t="inlineStr">
        <is>
          <t>Popis transakcie</t>
        </is>
      </c>
      <c r="D4" s="3" t="inlineStr">
        <is>
          <t>Kategória</t>
        </is>
      </c>
      <c r="E4" s="3" t="inlineStr">
        <is>
          <t>Suma podľa banky</t>
        </is>
      </c>
      <c r="F4" s="3" t="inlineStr">
        <is>
          <t>Suma podľa účtovníctva</t>
        </is>
      </c>
      <c r="G4" s="3" t="inlineStr">
        <is>
          <t>Rozdiel</t>
        </is>
      </c>
      <c r="H4" s="3" t="inlineStr">
        <is>
          <t>Zhoda</t>
        </is>
      </c>
      <c r="I4" s="3" t="inlineStr">
        <is>
          <t>Status spracovania</t>
        </is>
      </c>
      <c r="J4" s="3" t="inlineStr">
        <is>
          <t>Poznámka</t>
        </is>
      </c>
    </row>
    <row r="5" ht="18" customHeight="1">
      <c r="A5" s="4" t="n">
        <v>1</v>
      </c>
      <c r="B5" s="5" t="inlineStr">
        <is>
          <t>05.07.2026</t>
        </is>
      </c>
      <c r="C5" s="6" t="inlineStr">
        <is>
          <t>Platba od klienta ABC s.r.o.</t>
        </is>
      </c>
      <c r="D5" s="6" t="inlineStr">
        <is>
          <t>Príjem</t>
        </is>
      </c>
      <c r="E5" s="7" t="n">
        <v>1500</v>
      </c>
      <c r="F5" s="7" t="n">
        <v>1500</v>
      </c>
      <c r="G5" s="8">
        <f>E5-F5</f>
        <v/>
      </c>
      <c r="H5" s="4">
        <f>IF(ABS(G5)&lt;0.01,"Zhoda","Nezhoda")</f>
        <v/>
      </c>
      <c r="I5" s="6" t="inlineStr">
        <is>
          <t>Spracované</t>
        </is>
      </c>
      <c r="J5" s="6" t="inlineStr"/>
    </row>
    <row r="6" ht="18" customHeight="1">
      <c r="A6" s="9" t="n">
        <v>2</v>
      </c>
      <c r="B6" s="10" t="inlineStr">
        <is>
          <t>06.07.2026</t>
        </is>
      </c>
      <c r="C6" s="11" t="inlineStr">
        <is>
          <t>Úhrada faktúry - dodávateľ Novák</t>
        </is>
      </c>
      <c r="D6" s="11" t="inlineStr">
        <is>
          <t>Výdavok</t>
        </is>
      </c>
      <c r="E6" s="7" t="n">
        <v>850.5</v>
      </c>
      <c r="F6" s="7" t="n">
        <v>850.5</v>
      </c>
      <c r="G6" s="12">
        <f>E6-F6</f>
        <v/>
      </c>
      <c r="H6" s="9">
        <f>IF(ABS(G6)&lt;0.01,"Zhoda","Nezhoda")</f>
        <v/>
      </c>
      <c r="I6" s="11" t="inlineStr">
        <is>
          <t>Spracované</t>
        </is>
      </c>
      <c r="J6" s="11" t="inlineStr"/>
    </row>
    <row r="7" ht="18" customHeight="1">
      <c r="A7" s="4" t="n">
        <v>3</v>
      </c>
      <c r="B7" s="5" t="inlineStr">
        <is>
          <t>07.07.2026</t>
        </is>
      </c>
      <c r="C7" s="6" t="inlineStr">
        <is>
          <t>Bankový poplatok za vedenie účtu</t>
        </is>
      </c>
      <c r="D7" s="6" t="inlineStr">
        <is>
          <t>Poplatok</t>
        </is>
      </c>
      <c r="E7" s="7" t="n">
        <v>15</v>
      </c>
      <c r="F7" s="7" t="n">
        <v>12</v>
      </c>
      <c r="G7" s="8">
        <f>E7-F7</f>
        <v/>
      </c>
      <c r="H7" s="4">
        <f>IF(ABS(G7)&lt;0.01,"Zhoda","Nezhoda")</f>
        <v/>
      </c>
      <c r="I7" s="6" t="inlineStr">
        <is>
          <t>Čaká na kontrolu</t>
        </is>
      </c>
      <c r="J7" s="6" t="inlineStr"/>
    </row>
    <row r="8" ht="18" customHeight="1">
      <c r="A8" s="9" t="n">
        <v>4</v>
      </c>
      <c r="B8" s="10" t="inlineStr">
        <is>
          <t>08.07.2026</t>
        </is>
      </c>
      <c r="C8" s="11" t="inlineStr">
        <is>
          <t>Prijatý úrok z účtu</t>
        </is>
      </c>
      <c r="D8" s="11" t="inlineStr">
        <is>
          <t>Úrok</t>
        </is>
      </c>
      <c r="E8" s="7" t="n">
        <v>3.2</v>
      </c>
      <c r="F8" s="7" t="n">
        <v>3.2</v>
      </c>
      <c r="G8" s="12">
        <f>E8-F8</f>
        <v/>
      </c>
      <c r="H8" s="9">
        <f>IF(ABS(G8)&lt;0.01,"Zhoda","Nezhoda")</f>
        <v/>
      </c>
      <c r="I8" s="11" t="inlineStr">
        <is>
          <t>Spracované</t>
        </is>
      </c>
      <c r="J8" s="11" t="inlineStr"/>
    </row>
    <row r="9" ht="18" customHeight="1">
      <c r="A9" s="4" t="n">
        <v>5</v>
      </c>
      <c r="B9" s="5" t="inlineStr">
        <is>
          <t>09.07.2026</t>
        </is>
      </c>
      <c r="C9" s="6" t="inlineStr">
        <is>
          <t>Platba od klienta XYZ a.s.</t>
        </is>
      </c>
      <c r="D9" s="6" t="inlineStr">
        <is>
          <t>Príjem</t>
        </is>
      </c>
      <c r="E9" s="7" t="n">
        <v>2200</v>
      </c>
      <c r="F9" s="7" t="n">
        <v>2150</v>
      </c>
      <c r="G9" s="8">
        <f>E9-F9</f>
        <v/>
      </c>
      <c r="H9" s="4">
        <f>IF(ABS(G9)&lt;0.01,"Zhoda","Nezhoda")</f>
        <v/>
      </c>
      <c r="I9" s="6" t="inlineStr">
        <is>
          <t>Čaká na kontrolu</t>
        </is>
      </c>
      <c r="J9" s="6" t="inlineStr"/>
    </row>
    <row r="10" ht="18" customHeight="1">
      <c r="A10" s="9" t="n">
        <v>6</v>
      </c>
      <c r="B10" s="10" t="inlineStr">
        <is>
          <t>10.07.2026</t>
        </is>
      </c>
      <c r="C10" s="11" t="inlineStr">
        <is>
          <t>Výber hotovosti</t>
        </is>
      </c>
      <c r="D10" s="11" t="inlineStr">
        <is>
          <t>Výdavok</t>
        </is>
      </c>
      <c r="E10" s="7" t="n">
        <v>300</v>
      </c>
      <c r="F10" s="7" t="n">
        <v>300</v>
      </c>
      <c r="G10" s="12">
        <f>E10-F10</f>
        <v/>
      </c>
      <c r="H10" s="9">
        <f>IF(ABS(G10)&lt;0.01,"Zhoda","Nezhoda")</f>
        <v/>
      </c>
      <c r="I10" s="11" t="inlineStr">
        <is>
          <t>Spracované</t>
        </is>
      </c>
      <c r="J10" s="11" t="inlineStr"/>
    </row>
    <row r="11" ht="18" customHeight="1">
      <c r="A11" s="4" t="n">
        <v>7</v>
      </c>
      <c r="B11" s="5" t="inlineStr">
        <is>
          <t>11.07.2026</t>
        </is>
      </c>
      <c r="C11" s="6" t="inlineStr">
        <is>
          <t>Úhrada nájmu kancelárie</t>
        </is>
      </c>
      <c r="D11" s="6" t="inlineStr">
        <is>
          <t>Výdavok</t>
        </is>
      </c>
      <c r="E11" s="7" t="n">
        <v>650</v>
      </c>
      <c r="F11" s="7" t="n">
        <v>650</v>
      </c>
      <c r="G11" s="8">
        <f>E11-F11</f>
        <v/>
      </c>
      <c r="H11" s="4">
        <f>IF(ABS(G11)&lt;0.01,"Zhoda","Nezhoda")</f>
        <v/>
      </c>
      <c r="I11" s="6" t="inlineStr">
        <is>
          <t>Spracované</t>
        </is>
      </c>
      <c r="J11" s="6" t="inlineStr"/>
    </row>
    <row r="12" ht="18" customHeight="1">
      <c r="A12" s="9" t="n">
        <v>8</v>
      </c>
      <c r="B12" s="10" t="inlineStr">
        <is>
          <t>12.07.2026</t>
        </is>
      </c>
      <c r="C12" s="11" t="inlineStr">
        <is>
          <t>Poplatok za SEPA prevod</t>
        </is>
      </c>
      <c r="D12" s="11" t="inlineStr">
        <is>
          <t>Poplatok</t>
        </is>
      </c>
      <c r="E12" s="7" t="n">
        <v>5</v>
      </c>
      <c r="F12" s="7" t="n">
        <v>5</v>
      </c>
      <c r="G12" s="12">
        <f>E12-F12</f>
        <v/>
      </c>
      <c r="H12" s="9">
        <f>IF(ABS(G12)&lt;0.01,"Zhoda","Nezhoda")</f>
        <v/>
      </c>
      <c r="I12" s="11" t="inlineStr">
        <is>
          <t>Vyriešené</t>
        </is>
      </c>
      <c r="J12" s="11" t="inlineStr"/>
    </row>
    <row r="13" ht="18" customHeight="1">
      <c r="A13" s="4" t="n">
        <v>9</v>
      </c>
      <c r="B13" s="5" t="inlineStr">
        <is>
          <t>13.07.2026</t>
        </is>
      </c>
      <c r="C13" s="6" t="inlineStr">
        <is>
          <t>Platba od klienta Kováčová Consulting</t>
        </is>
      </c>
      <c r="D13" s="6" t="inlineStr">
        <is>
          <t>Príjem</t>
        </is>
      </c>
      <c r="E13" s="7" t="n">
        <v>980</v>
      </c>
      <c r="F13" s="7" t="n">
        <v>980</v>
      </c>
      <c r="G13" s="8">
        <f>E13-F13</f>
        <v/>
      </c>
      <c r="H13" s="4">
        <f>IF(ABS(G13)&lt;0.01,"Zhoda","Nezhoda")</f>
        <v/>
      </c>
      <c r="I13" s="6" t="inlineStr">
        <is>
          <t>Spracované</t>
        </is>
      </c>
      <c r="J13" s="6" t="inlineStr"/>
    </row>
    <row r="14" ht="18" customHeight="1">
      <c r="A14" s="9" t="n">
        <v>10</v>
      </c>
      <c r="B14" s="10" t="inlineStr">
        <is>
          <t>14.07.2026</t>
        </is>
      </c>
      <c r="C14" s="11" t="inlineStr">
        <is>
          <t>Vrátenie preplatku dodávateľom</t>
        </is>
      </c>
      <c r="D14" s="11" t="inlineStr">
        <is>
          <t>Príjem</t>
        </is>
      </c>
      <c r="E14" s="7" t="n">
        <v>120</v>
      </c>
      <c r="F14" s="7" t="n">
        <v>150</v>
      </c>
      <c r="G14" s="12">
        <f>E14-F14</f>
        <v/>
      </c>
      <c r="H14" s="9">
        <f>IF(ABS(G14)&lt;0.01,"Zhoda","Nezhoda")</f>
        <v/>
      </c>
      <c r="I14" s="11" t="inlineStr">
        <is>
          <t>Čaká na kontrolu</t>
        </is>
      </c>
      <c r="J14" s="11" t="inlineStr"/>
    </row>
    <row r="15">
      <c r="A15" s="13" t="inlineStr"/>
      <c r="B15" s="13" t="inlineStr"/>
      <c r="C15" s="13" t="inlineStr">
        <is>
          <t>SPOLU</t>
        </is>
      </c>
      <c r="D15" s="13" t="n"/>
      <c r="E15" s="14">
        <f>SUM(E5:E14)</f>
        <v/>
      </c>
      <c r="F15" s="14">
        <f>SUM(F5:F14)</f>
        <v/>
      </c>
      <c r="G15" s="14">
        <f>SUM(G5:G14)</f>
        <v/>
      </c>
      <c r="H15" s="13">
        <f>COUNTIF(H5:H14,"Nezhoda")&amp;" nezhôd"</f>
        <v/>
      </c>
      <c r="I15" s="13" t="n"/>
      <c r="J15" s="13" t="n"/>
    </row>
  </sheetData>
  <mergeCells count="2">
    <mergeCell ref="A1:J1"/>
    <mergeCell ref="A2:J2"/>
  </mergeCells>
  <conditionalFormatting sqref="H5:H14">
    <cfRule type="expression" priority="1" dxfId="0" stopIfTrue="1">
      <formula>H5="Zhoda"</formula>
    </cfRule>
    <cfRule type="expression" priority="2" dxfId="1" stopIfTrue="1">
      <formula>H5="Nezhoda"</formula>
    </cfRule>
  </conditionalFormatting>
  <conditionalFormatting sqref="G5:G14">
    <cfRule type="cellIs" priority="3" operator="notEqual" dxfId="2">
      <formula>0</formula>
    </cfRule>
  </conditionalFormatting>
  <dataValidations count="1">
    <dataValidation sqref="I5:I14" showErrorMessage="1" showInputMessage="1" allowBlank="1" type="list">
      <formula1>"Spracované,Čaká na kontrolu,Vyriešené"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22" customWidth="1" min="3" max="3"/>
    <col width="16" customWidth="1" min="4" max="4"/>
    <col width="16" customWidth="1" min="5" max="5"/>
    <col width="18" customWidth="1" min="6" max="6"/>
  </cols>
  <sheetData>
    <row r="1" ht="26" customHeight="1">
      <c r="A1" s="1" t="inlineStr">
        <is>
          <t>REKONCILIÁCIA PODĽA KATEGÓRIÍ</t>
        </is>
      </c>
    </row>
    <row r="2"/>
    <row r="3" ht="32" customHeight="1">
      <c r="A3" s="3" t="inlineStr">
        <is>
          <t>Kategória</t>
        </is>
      </c>
      <c r="B3" s="3" t="inlineStr">
        <is>
          <t>Suma podľa banky</t>
        </is>
      </c>
      <c r="C3" s="3" t="inlineStr">
        <is>
          <t>Suma podľa účtovníctva</t>
        </is>
      </c>
      <c r="D3" s="3" t="inlineStr">
        <is>
          <t>Rozdiel</t>
        </is>
      </c>
      <c r="E3" s="3" t="inlineStr">
        <is>
          <t>Počet transakcií</t>
        </is>
      </c>
      <c r="F3" s="3" t="inlineStr">
        <is>
          <t>Priemerná suma</t>
        </is>
      </c>
    </row>
    <row r="4">
      <c r="A4" s="6" t="inlineStr">
        <is>
          <t>Príjem</t>
        </is>
      </c>
      <c r="B4" s="8">
        <f>SUMIF(Transakcie!$D$5:$D$14,A4,Transakcie!$E$5:$E$14)</f>
        <v/>
      </c>
      <c r="C4" s="8">
        <f>SUMIF(Transakcie!$D$5:$D$14,A4,Transakcie!$F$5:$F$14)</f>
        <v/>
      </c>
      <c r="D4" s="8">
        <f>B4-C4</f>
        <v/>
      </c>
      <c r="E4" s="4">
        <f>COUNTIF(Transakcie!$D$5:$D$14,A4)</f>
        <v/>
      </c>
      <c r="F4" s="8">
        <f>IFERROR(AVERAGEIF(Transakcie!$D$5:$D$14,A4,Transakcie!$E$5:$E$14),0)</f>
        <v/>
      </c>
    </row>
    <row r="5">
      <c r="A5" s="11" t="inlineStr">
        <is>
          <t>Výdavok</t>
        </is>
      </c>
      <c r="B5" s="12">
        <f>SUMIF(Transakcie!$D$5:$D$14,A5,Transakcie!$E$5:$E$14)</f>
        <v/>
      </c>
      <c r="C5" s="12">
        <f>SUMIF(Transakcie!$D$5:$D$14,A5,Transakcie!$F$5:$F$14)</f>
        <v/>
      </c>
      <c r="D5" s="12">
        <f>B5-C5</f>
        <v/>
      </c>
      <c r="E5" s="9">
        <f>COUNTIF(Transakcie!$D$5:$D$14,A5)</f>
        <v/>
      </c>
      <c r="F5" s="12">
        <f>IFERROR(AVERAGEIF(Transakcie!$D$5:$D$14,A5,Transakcie!$E$5:$E$14),0)</f>
        <v/>
      </c>
    </row>
    <row r="6">
      <c r="A6" s="6" t="inlineStr">
        <is>
          <t>Poplatok</t>
        </is>
      </c>
      <c r="B6" s="8">
        <f>SUMIF(Transakcie!$D$5:$D$14,A6,Transakcie!$E$5:$E$14)</f>
        <v/>
      </c>
      <c r="C6" s="8">
        <f>SUMIF(Transakcie!$D$5:$D$14,A6,Transakcie!$F$5:$F$14)</f>
        <v/>
      </c>
      <c r="D6" s="8">
        <f>B6-C6</f>
        <v/>
      </c>
      <c r="E6" s="4">
        <f>COUNTIF(Transakcie!$D$5:$D$14,A6)</f>
        <v/>
      </c>
      <c r="F6" s="8">
        <f>IFERROR(AVERAGEIF(Transakcie!$D$5:$D$14,A6,Transakcie!$E$5:$E$14),0)</f>
        <v/>
      </c>
    </row>
    <row r="7">
      <c r="A7" s="11" t="inlineStr">
        <is>
          <t>Úrok</t>
        </is>
      </c>
      <c r="B7" s="12">
        <f>SUMIF(Transakcie!$D$5:$D$14,A7,Transakcie!$E$5:$E$14)</f>
        <v/>
      </c>
      <c r="C7" s="12">
        <f>SUMIF(Transakcie!$D$5:$D$14,A7,Transakcie!$F$5:$F$14)</f>
        <v/>
      </c>
      <c r="D7" s="12">
        <f>B7-C7</f>
        <v/>
      </c>
      <c r="E7" s="9">
        <f>COUNTIF(Transakcie!$D$5:$D$14,A7)</f>
        <v/>
      </c>
      <c r="F7" s="12">
        <f>IFERROR(AVERAGEIF(Transakcie!$D$5:$D$14,A7,Transakcie!$E$5:$E$14),0)</f>
        <v/>
      </c>
    </row>
    <row r="8">
      <c r="A8" s="13" t="inlineStr">
        <is>
          <t>SPOLU</t>
        </is>
      </c>
      <c r="B8" s="14">
        <f>SUM(B4:B7)</f>
        <v/>
      </c>
      <c r="C8" s="14">
        <f>SUM(C4:C7)</f>
        <v/>
      </c>
      <c r="D8" s="14">
        <f>SUM(D4:D7)</f>
        <v/>
      </c>
      <c r="E8" s="13">
        <f>SUM(E4:E7)</f>
        <v/>
      </c>
      <c r="F8" s="14">
        <f>IFERROR(B8/E8,0)</f>
        <v/>
      </c>
    </row>
    <row r="9"/>
    <row r="10"/>
    <row r="11">
      <c r="A11" s="15" t="inlineStr">
        <is>
          <t>KĽÚČOVÉ UKAZOVATELE</t>
        </is>
      </c>
    </row>
    <row r="12">
      <c r="A12" s="16" t="inlineStr">
        <is>
          <t>Celkový počet transakcií</t>
        </is>
      </c>
      <c r="B12" s="17" t="n"/>
      <c r="C12" s="17" t="n"/>
      <c r="D12" s="18" t="n"/>
      <c r="E12" s="4">
        <f>COUNTA(Transakcie!A5:A14)</f>
        <v/>
      </c>
      <c r="F12" s="18" t="n"/>
    </row>
    <row r="13">
      <c r="A13" s="19" t="inlineStr">
        <is>
          <t>Počet zhodných transakcií</t>
        </is>
      </c>
      <c r="B13" s="17" t="n"/>
      <c r="C13" s="17" t="n"/>
      <c r="D13" s="18" t="n"/>
      <c r="E13" s="9">
        <f>COUNTIF(Transakcie!H5:H14,"Zhoda")</f>
        <v/>
      </c>
      <c r="F13" s="18" t="n"/>
    </row>
    <row r="14">
      <c r="A14" s="16" t="inlineStr">
        <is>
          <t>Počet nezhodných transakcií</t>
        </is>
      </c>
      <c r="B14" s="17" t="n"/>
      <c r="C14" s="17" t="n"/>
      <c r="D14" s="18" t="n"/>
      <c r="E14" s="4">
        <f>COUNTIF(Transakcie!H5:H14,"Nezhoda")</f>
        <v/>
      </c>
      <c r="F14" s="18" t="n"/>
    </row>
    <row r="15">
      <c r="A15" s="19" t="inlineStr">
        <is>
          <t>Percento zhody</t>
        </is>
      </c>
      <c r="B15" s="17" t="n"/>
      <c r="C15" s="17" t="n"/>
      <c r="D15" s="18" t="n"/>
      <c r="E15" s="20">
        <f>IFERROR(COUNTIF(Transakcie!H5:H14,"Zhoda")/COUNTA(Transakcie!A5:A14),0)</f>
        <v/>
      </c>
      <c r="F15" s="18" t="n"/>
    </row>
    <row r="16">
      <c r="A16" s="16" t="inlineStr">
        <is>
          <t>Celkový rozdiel banka vs. účtovníctvo</t>
        </is>
      </c>
      <c r="B16" s="17" t="n"/>
      <c r="C16" s="17" t="n"/>
      <c r="D16" s="18" t="n"/>
      <c r="E16" s="8">
        <f>Transakcie!G15</f>
        <v/>
      </c>
      <c r="F16" s="18" t="n"/>
    </row>
    <row r="17"/>
    <row r="18"/>
    <row r="19">
      <c r="A19" s="15" t="inlineStr">
        <is>
          <t>VYHĽADANIE TRANSAKCIE PODĽA POR. ČÍSLA</t>
        </is>
      </c>
    </row>
    <row r="20">
      <c r="A20" s="21" t="inlineStr">
        <is>
          <t>Zadajte por. číslo:</t>
        </is>
      </c>
      <c r="B20" s="22" t="n">
        <v>3</v>
      </c>
    </row>
    <row r="21">
      <c r="A21" s="23" t="inlineStr">
        <is>
          <t>Popis transakcie</t>
        </is>
      </c>
      <c r="B21" s="18" t="n"/>
      <c r="C21" s="24">
        <f>IFERROR(VLOOKUP($B$20,Transakcie!$A$5:$J$14,3,FALSE),"Nenájdené")</f>
        <v/>
      </c>
      <c r="D21" s="17" t="n"/>
      <c r="E21" s="17" t="n"/>
      <c r="F21" s="18" t="n"/>
    </row>
    <row r="22">
      <c r="A22" s="23" t="inlineStr">
        <is>
          <t>Kategória</t>
        </is>
      </c>
      <c r="B22" s="18" t="n"/>
      <c r="C22" s="24">
        <f>IFERROR(VLOOKUP($B$20,Transakcie!$A$5:$J$14,4,FALSE),"Nenájdené")</f>
        <v/>
      </c>
      <c r="D22" s="17" t="n"/>
      <c r="E22" s="17" t="n"/>
      <c r="F22" s="18" t="n"/>
    </row>
    <row r="23">
      <c r="A23" s="23" t="inlineStr">
        <is>
          <t>Suma podľa banky</t>
        </is>
      </c>
      <c r="B23" s="18" t="n"/>
      <c r="C23" s="25">
        <f>IFERROR(VLOOKUP($B$20,Transakcie!$A$5:$J$14,5,FALSE),"Nenájdené")</f>
        <v/>
      </c>
      <c r="D23" s="17" t="n"/>
      <c r="E23" s="17" t="n"/>
      <c r="F23" s="18" t="n"/>
    </row>
    <row r="24">
      <c r="A24" s="23" t="inlineStr">
        <is>
          <t>Suma podľa účtovníctva</t>
        </is>
      </c>
      <c r="B24" s="18" t="n"/>
      <c r="C24" s="25">
        <f>IFERROR(VLOOKUP($B$20,Transakcie!$A$5:$J$14,6,FALSE),"Nenájdené")</f>
        <v/>
      </c>
      <c r="D24" s="17" t="n"/>
      <c r="E24" s="17" t="n"/>
      <c r="F24" s="18" t="n"/>
    </row>
    <row r="25">
      <c r="A25" s="23" t="inlineStr">
        <is>
          <t>Zhoda</t>
        </is>
      </c>
      <c r="B25" s="18" t="n"/>
      <c r="C25" s="24">
        <f>IFERROR(VLOOKUP($B$20,Transakcie!$A$5:$J$14,8,FALSE),"Nenájdené")</f>
        <v/>
      </c>
      <c r="D25" s="17" t="n"/>
      <c r="E25" s="17" t="n"/>
      <c r="F25" s="18" t="n"/>
    </row>
  </sheetData>
  <mergeCells count="23">
    <mergeCell ref="A1:F1"/>
    <mergeCell ref="A11:F11"/>
    <mergeCell ref="A12:D12"/>
    <mergeCell ref="E12:F12"/>
    <mergeCell ref="A13:D13"/>
    <mergeCell ref="E13:F13"/>
    <mergeCell ref="A14:D14"/>
    <mergeCell ref="E14:F14"/>
    <mergeCell ref="A15:D15"/>
    <mergeCell ref="E15:F15"/>
    <mergeCell ref="A16:D16"/>
    <mergeCell ref="E16:F16"/>
    <mergeCell ref="A19:F19"/>
    <mergeCell ref="A21:B21"/>
    <mergeCell ref="C21:F21"/>
    <mergeCell ref="A22:B22"/>
    <mergeCell ref="C22:F22"/>
    <mergeCell ref="A23:B23"/>
    <mergeCell ref="C23:F23"/>
    <mergeCell ref="A24:B24"/>
    <mergeCell ref="C24:F24"/>
    <mergeCell ref="A25:B25"/>
    <mergeCell ref="C25:F2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22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8" customHeight="1">
      <c r="A1" s="1" t="inlineStr">
        <is>
          <t>SÚHRNNÝ DASHBOARD — BANKOVÉ ZÚČTOVANIE</t>
        </is>
      </c>
    </row>
    <row r="2"/>
    <row r="3">
      <c r="A3" s="26" t="inlineStr">
        <is>
          <t>Celkom banka</t>
        </is>
      </c>
      <c r="B3" s="18" t="n"/>
      <c r="C3" s="26" t="inlineStr">
        <is>
          <t>Celkom účtovníctvo</t>
        </is>
      </c>
      <c r="D3" s="18" t="n"/>
      <c r="E3" s="26" t="inlineStr">
        <is>
          <t>Celkový rozdiel</t>
        </is>
      </c>
      <c r="F3" s="18" t="n"/>
      <c r="G3" s="26" t="inlineStr">
        <is>
          <t>Percento zhody</t>
        </is>
      </c>
      <c r="H3" s="18" t="n"/>
    </row>
    <row r="4">
      <c r="A4" s="27">
        <f>Transakcie!E15</f>
        <v/>
      </c>
      <c r="B4" s="33" t="n"/>
      <c r="C4" s="27">
        <f>Transakcie!F15</f>
        <v/>
      </c>
      <c r="D4" s="33" t="n"/>
      <c r="E4" s="27">
        <f>Transakcie!G15</f>
        <v/>
      </c>
      <c r="F4" s="33" t="n"/>
      <c r="G4" s="28">
        <f>Rekonciliácia!E15</f>
        <v/>
      </c>
      <c r="H4" s="33" t="n"/>
    </row>
    <row r="5">
      <c r="A5" s="34" t="n"/>
      <c r="B5" s="35" t="n"/>
      <c r="C5" s="34" t="n"/>
      <c r="D5" s="35" t="n"/>
      <c r="E5" s="34" t="n"/>
      <c r="F5" s="35" t="n"/>
      <c r="G5" s="34" t="n"/>
      <c r="H5" s="35" t="n"/>
    </row>
    <row r="6"/>
    <row r="7"/>
    <row r="8">
      <c r="A8" s="3" t="inlineStr">
        <is>
          <t>Kategória</t>
        </is>
      </c>
      <c r="B8" s="3" t="inlineStr">
        <is>
          <t>Suma podľa banky</t>
        </is>
      </c>
      <c r="C8" s="3" t="inlineStr">
        <is>
          <t>Suma podľa účtovníctva</t>
        </is>
      </c>
    </row>
    <row r="9">
      <c r="A9" s="29">
        <f>Rekonciliácia!A4</f>
        <v/>
      </c>
      <c r="B9" s="8">
        <f>Rekonciliácia!B4</f>
        <v/>
      </c>
      <c r="C9" s="8">
        <f>Rekonciliácia!C4</f>
        <v/>
      </c>
    </row>
    <row r="10">
      <c r="A10" s="30">
        <f>Rekonciliácia!A5</f>
        <v/>
      </c>
      <c r="B10" s="12">
        <f>Rekonciliácia!B5</f>
        <v/>
      </c>
      <c r="C10" s="12">
        <f>Rekonciliácia!C5</f>
        <v/>
      </c>
    </row>
    <row r="11">
      <c r="A11" s="29">
        <f>Rekonciliácia!A6</f>
        <v/>
      </c>
      <c r="B11" s="8">
        <f>Rekonciliácia!B6</f>
        <v/>
      </c>
      <c r="C11" s="8">
        <f>Rekonciliácia!C6</f>
        <v/>
      </c>
    </row>
    <row r="12">
      <c r="A12" s="30">
        <f>Rekonciliácia!A7</f>
        <v/>
      </c>
      <c r="B12" s="12">
        <f>Rekonciliácia!B7</f>
        <v/>
      </c>
      <c r="C12" s="12">
        <f>Rekonciliácia!C7</f>
        <v/>
      </c>
    </row>
    <row r="13"/>
    <row r="14"/>
    <row r="15">
      <c r="A15" s="3" t="inlineStr">
        <is>
          <t>Status</t>
        </is>
      </c>
      <c r="B15" s="3" t="inlineStr">
        <is>
          <t>Počet</t>
        </is>
      </c>
    </row>
    <row r="16">
      <c r="A16" s="29" t="inlineStr">
        <is>
          <t>Spracované</t>
        </is>
      </c>
      <c r="B16" s="29">
        <f>COUNTIF(Transakcie!$I$5:$I$14,A16)</f>
        <v/>
      </c>
    </row>
    <row r="17">
      <c r="A17" s="30" t="inlineStr">
        <is>
          <t>Čaká na kontrolu</t>
        </is>
      </c>
      <c r="B17" s="30">
        <f>COUNTIF(Transakcie!$I$5:$I$14,A17)</f>
        <v/>
      </c>
    </row>
    <row r="18">
      <c r="A18" s="29" t="inlineStr">
        <is>
          <t>Vyriešené</t>
        </is>
      </c>
      <c r="B18" s="29">
        <f>COUNTIF(Transakcie!$I$5:$I$14,A18)</f>
        <v/>
      </c>
    </row>
  </sheetData>
  <mergeCells count="9">
    <mergeCell ref="A1:H1"/>
    <mergeCell ref="A3:B3"/>
    <mergeCell ref="A4:B5"/>
    <mergeCell ref="C3:D3"/>
    <mergeCell ref="C4:D5"/>
    <mergeCell ref="E3:F3"/>
    <mergeCell ref="E4:F5"/>
    <mergeCell ref="G3:H3"/>
    <mergeCell ref="G4:H5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32" customWidth="1" min="1" max="1"/>
    <col width="60" customWidth="1" min="2" max="2"/>
  </cols>
  <sheetData>
    <row r="1" ht="28" customHeight="1">
      <c r="A1" s="1" t="inlineStr">
        <is>
          <t>NÁVOD NA POUŽITIE ZOŠITA</t>
        </is>
      </c>
    </row>
    <row r="2"/>
    <row r="3" ht="20" customHeight="1">
      <c r="A3" s="31" t="inlineStr">
        <is>
          <t>List „Transakcie“</t>
        </is>
      </c>
      <c r="B3" s="24" t="n"/>
    </row>
    <row r="4" ht="60" customHeight="1">
      <c r="A4" s="32" t="inlineStr">
        <is>
          <t>Obsahuje zoznam všetkých bankových transakcií za obdobie. Stĺpce E a F (žlté bunky) sú vstupné — zadávate sem sumu podľa bankového výpisu a sumu podľa účtovníctva. Stĺpec G automaticky vypočíta rozdiel a stĺpec H vyhodnotí, či ide o zhodu alebo nezhodu. Status spracovania sa vyberá z rozbaľovacieho zoznamu (Spracované / Čaká na kontrolu / Vyriešené).</t>
        </is>
      </c>
      <c r="B4" s="18" t="n"/>
    </row>
    <row r="5">
      <c r="A5" s="24" t="n"/>
      <c r="B5" s="24" t="n"/>
    </row>
    <row r="6" ht="20" customHeight="1">
      <c r="A6" s="31" t="inlineStr">
        <is>
          <t>Zhoda / Nezhoda</t>
        </is>
      </c>
      <c r="B6" s="24" t="n"/>
    </row>
    <row r="7" ht="60" customHeight="1">
      <c r="A7" s="32" t="inlineStr">
        <is>
          <t>Riadky sú farebne zvýraznené — zelená znamená, že sa suma podľa banky zhoduje so sumou podľa účtovníctva (rozdiel do 0,01 €), červená upozorňuje na nezrovnalosť, ktorú treba prešetriť a vyriešiť.</t>
        </is>
      </c>
      <c r="B7" s="18" t="n"/>
    </row>
    <row r="8">
      <c r="A8" s="24" t="n"/>
      <c r="B8" s="24" t="n"/>
    </row>
    <row r="9" ht="20" customHeight="1">
      <c r="A9" s="31" t="inlineStr">
        <is>
          <t>List „Rekonciliácia“</t>
        </is>
      </c>
      <c r="B9" s="24" t="n"/>
    </row>
    <row r="10" ht="60" customHeight="1">
      <c r="A10" s="32" t="inlineStr">
        <is>
          <t>Automaticky sumarizuje transakcie podľa kategórie (Príjem, Výdavok, Poplatok, Úrok) pomocou vzorcov SUMIF, COUNTIF a AVERAGEIF. Obsahuje aj kľúčové ukazovatele (KPI) a vyhľadávací panel — zadajte por. číslo transakcie a pomocou VLOOKUP sa zobrazia jej detaily.</t>
        </is>
      </c>
      <c r="B10" s="18" t="n"/>
    </row>
    <row r="11">
      <c r="A11" s="24" t="n"/>
      <c r="B11" s="24" t="n"/>
    </row>
    <row r="12" ht="20" customHeight="1">
      <c r="A12" s="31" t="inlineStr">
        <is>
          <t>List „Súhrn“</t>
        </is>
      </c>
      <c r="B12" s="24" t="n"/>
    </row>
    <row r="13" ht="60" customHeight="1">
      <c r="A13" s="32" t="inlineStr">
        <is>
          <t>Dashboard s prehľadovými kartami (celkové sumy, percento zhody) a grafmi — stĺpcový graf porovnáva banku a účtovníctvo podľa kategórie, koláčový graf zobrazuje podiel jednotlivých kategórií a druhý stĺpcový graf znázorňuje rozdelenie transakcií podľa statusu spracovania.</t>
        </is>
      </c>
      <c r="B13" s="18" t="n"/>
    </row>
    <row r="14">
      <c r="A14" s="24" t="n"/>
      <c r="B14" s="24" t="n"/>
    </row>
    <row r="15" ht="20" customHeight="1">
      <c r="A15" s="31" t="inlineStr">
        <is>
          <t>Aktualizácia dát</t>
        </is>
      </c>
      <c r="B15" s="24" t="n"/>
    </row>
    <row r="16" ht="60" customHeight="1">
      <c r="A16" s="32" t="inlineStr">
        <is>
          <t>Pri pridávaní nových transakcií vložte nový riadok do listu „Transakcie“ nad riadok SPOLU, doplňte vzorce v stĺpcoch G a H (skopírovaním z predchádzajúceho riadku) — ostatné listy sa prepočítajú automaticky.</t>
        </is>
      </c>
      <c r="B16" s="18" t="n"/>
    </row>
    <row r="17">
      <c r="A17" s="24" t="n"/>
      <c r="B17" s="24" t="n"/>
    </row>
    <row r="18" ht="20" customHeight="1">
      <c r="A18" s="31" t="inlineStr">
        <is>
          <t>Farebné označenie</t>
        </is>
      </c>
      <c r="B18" s="24" t="n"/>
    </row>
    <row r="19" ht="60" customHeight="1">
      <c r="A19" s="32" t="inlineStr">
        <is>
          <t>Žlté bunky = vstupné údaje na úpravu. Zelený text/pozadie = zhoda alebo kladná hodnota. Červený text/pozadie = nezhoda alebo hodnota vyžadujúca pozornosť.</t>
        </is>
      </c>
      <c r="B19" s="18" t="n"/>
    </row>
    <row r="20">
      <c r="A20" s="24" t="n"/>
      <c r="B20" s="24" t="n"/>
    </row>
    <row r="21">
      <c r="A21" s="24" t="n"/>
      <c r="B21" s="24" t="n"/>
    </row>
  </sheetData>
  <mergeCells count="13">
    <mergeCell ref="A1:B1"/>
    <mergeCell ref="A3"/>
    <mergeCell ref="A4:B4"/>
    <mergeCell ref="A6"/>
    <mergeCell ref="A7:B7"/>
    <mergeCell ref="A9"/>
    <mergeCell ref="A10:B10"/>
    <mergeCell ref="A12"/>
    <mergeCell ref="A13:B13"/>
    <mergeCell ref="A15"/>
    <mergeCell ref="A16:B16"/>
    <mergeCell ref="A18"/>
    <mergeCell ref="A19:B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2026-07-14T09:52:09Z</dcterms:created>
  <dcterms:modified xmlns:dcterms="http://purl.org/dc/terms/" xmlns:xsi="http://www.w3.org/2001/XMLSchema-instance" xsi:type="dcterms:W3CDTF">2026-07-14T09:52:09Z</dcterms:modified>
</cp:coreProperties>
</file>