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ákazníci" sheetId="1" state="visible" r:id="rId1"/>
    <sheet xmlns:r="http://schemas.openxmlformats.org/officeDocument/2006/relationships" name="Obchodné príležitosti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 ##0,00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pivotButton="0" quotePrefix="0" xfId="0"/>
    <xf numFmtId="164" fontId="3" fillId="3" borderId="1" pivotButton="0" quotePrefix="0" xfId="0"/>
    <xf numFmtId="165" fontId="3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4" borderId="1" pivotButton="0" quotePrefix="0" xfId="0"/>
    <xf numFmtId="164" fontId="3" fillId="4" borderId="1" pivotButton="0" quotePrefix="0" xfId="0"/>
    <xf numFmtId="165" fontId="3" fillId="4" borderId="1" pivotButton="0" quotePrefix="0" xfId="0"/>
    <xf numFmtId="0" fontId="4" fillId="0" borderId="0" pivotButton="0" quotePrefix="0" xfId="0"/>
    <xf numFmtId="165" fontId="4" fillId="0" borderId="0" pivotButton="0" quotePrefix="0" xfId="0"/>
    <xf numFmtId="0" fontId="1" fillId="0" borderId="0" pivotButton="0" quotePrefix="0" xfId="0"/>
    <xf numFmtId="0" fontId="3" fillId="5" borderId="1" applyAlignment="1" pivotButton="0" quotePrefix="0" xfId="0">
      <alignment horizontal="center" vertical="center" wrapText="1"/>
    </xf>
    <xf numFmtId="9" fontId="3" fillId="5" borderId="1" pivotButton="0" quotePrefix="0" xfId="0"/>
    <xf numFmtId="9" fontId="4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3" fillId="0" borderId="1" pivotButton="0" quotePrefix="0" xfId="0"/>
    <xf numFmtId="0" fontId="4" fillId="0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165" fontId="4" fillId="0" borderId="1" pivotButton="0" quotePrefix="0" xfId="0"/>
    <xf numFmtId="9" fontId="4" fillId="0" borderId="1" pivotButton="0" quotePrefix="0" xfId="0"/>
    <xf numFmtId="0" fontId="4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CA8A04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Obchody podľa fázy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'Dashboard'!$D$5:$D$10</f>
            </numRef>
          </cat>
          <val>
            <numRef>
              <f>'Dashboard'!$E$5:$E$10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Fáza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Počet obchodov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Zákazníci podľa segmentu</a:t>
            </a:r>
          </a:p>
        </rich>
      </tx>
    </title>
    <plotArea>
      <pieChart>
        <varyColors val="1"/>
        <ser>
          <idx val="0"/>
          <order val="0"/>
          <tx>
            <strRef>
              <f>'Dashboard'!H4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'Dashboard'!$G$5:$G$8</f>
            </numRef>
          </cat>
          <val>
            <numRef>
              <f>'Dashboard'!$H$5:$H$8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13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20" customWidth="1" min="2" max="2"/>
    <col width="20" customWidth="1" min="3" max="3"/>
    <col width="16" customWidth="1" min="4" max="4"/>
    <col width="14" customWidth="1" min="5" max="5"/>
    <col width="22" customWidth="1" min="6" max="6"/>
    <col width="14" customWidth="1" min="7" max="7"/>
    <col width="13" customWidth="1" min="8" max="8"/>
    <col width="16" customWidth="1" min="9" max="9"/>
    <col width="20" customWidth="1" min="10" max="10"/>
    <col width="15" customWidth="1" min="11" max="11"/>
  </cols>
  <sheetData>
    <row r="1" ht="28" customHeight="1">
      <c r="A1" s="1" t="inlineStr">
        <is>
          <t>CRM – DATABÁZA ZÁKAZNÍKOV</t>
        </is>
      </c>
    </row>
    <row r="2"/>
    <row r="3">
      <c r="A3" s="2" t="inlineStr">
        <is>
          <t>ID</t>
        </is>
      </c>
      <c r="B3" s="2" t="inlineStr">
        <is>
          <t>Meno a priezvisko</t>
        </is>
      </c>
      <c r="C3" s="2" t="inlineStr">
        <is>
          <t>Firma</t>
        </is>
      </c>
      <c r="D3" s="2" t="inlineStr">
        <is>
          <t>Mesto</t>
        </is>
      </c>
      <c r="E3" s="2" t="inlineStr">
        <is>
          <t>Telefón</t>
        </is>
      </c>
      <c r="F3" s="2" t="inlineStr">
        <is>
          <t>Email</t>
        </is>
      </c>
      <c r="G3" s="2" t="inlineStr">
        <is>
          <t>Segment</t>
        </is>
      </c>
      <c r="H3" s="2" t="inlineStr">
        <is>
          <t>Status</t>
        </is>
      </c>
      <c r="I3" s="2" t="inlineStr">
        <is>
          <t>Dátum registrácie</t>
        </is>
      </c>
      <c r="J3" s="2" t="inlineStr">
        <is>
          <t>Hodnota zákazníka (LTV)</t>
        </is>
      </c>
      <c r="K3" s="2" t="inlineStr">
        <is>
          <t>Posledný kontakt</t>
        </is>
      </c>
    </row>
    <row r="4">
      <c r="A4" s="3" t="inlineStr">
        <is>
          <t>P001</t>
        </is>
      </c>
      <c r="B4" s="4" t="inlineStr">
        <is>
          <t>Ján Novák</t>
        </is>
      </c>
      <c r="C4" s="4" t="inlineStr">
        <is>
          <t>Novák Trade s.r.o.</t>
        </is>
      </c>
      <c r="D4" s="5" t="inlineStr">
        <is>
          <t>Bratislava</t>
        </is>
      </c>
      <c r="E4" s="5" t="inlineStr">
        <is>
          <t>0905 123 456</t>
        </is>
      </c>
      <c r="F4" s="5" t="inlineStr">
        <is>
          <t>novak@obchod.sk</t>
        </is>
      </c>
      <c r="G4" s="3" t="inlineStr">
        <is>
          <t>Veľkoobchod</t>
        </is>
      </c>
      <c r="H4" s="3" t="inlineStr">
        <is>
          <t>Aktívny</t>
        </is>
      </c>
      <c r="I4" s="6" t="inlineStr">
        <is>
          <t>12.01.2026</t>
        </is>
      </c>
      <c r="J4" s="7" t="n">
        <v>18500</v>
      </c>
      <c r="K4" s="6" t="inlineStr">
        <is>
          <t>05.07.2026</t>
        </is>
      </c>
    </row>
    <row r="5">
      <c r="A5" s="8" t="inlineStr">
        <is>
          <t>P002</t>
        </is>
      </c>
      <c r="B5" s="9" t="inlineStr">
        <is>
          <t>Mária Kováčová</t>
        </is>
      </c>
      <c r="C5" s="9" t="inlineStr">
        <is>
          <t>Kováčová Design</t>
        </is>
      </c>
      <c r="D5" s="10" t="inlineStr">
        <is>
          <t>Košice</t>
        </is>
      </c>
      <c r="E5" s="10" t="inlineStr">
        <is>
          <t>0911 222 333</t>
        </is>
      </c>
      <c r="F5" s="10" t="inlineStr">
        <is>
          <t>kovacova@design.sk</t>
        </is>
      </c>
      <c r="G5" s="8" t="inlineStr">
        <is>
          <t>Služby</t>
        </is>
      </c>
      <c r="H5" s="8" t="inlineStr">
        <is>
          <t>Aktívny</t>
        </is>
      </c>
      <c r="I5" s="11" t="inlineStr">
        <is>
          <t>03.02.2026</t>
        </is>
      </c>
      <c r="J5" s="12" t="n">
        <v>6200</v>
      </c>
      <c r="K5" s="11" t="inlineStr">
        <is>
          <t>10.07.2026</t>
        </is>
      </c>
    </row>
    <row r="6">
      <c r="A6" s="3" t="inlineStr">
        <is>
          <t>P003</t>
        </is>
      </c>
      <c r="B6" s="4" t="inlineStr">
        <is>
          <t>Peter Horváth</t>
        </is>
      </c>
      <c r="C6" s="4" t="inlineStr">
        <is>
          <t>Horváth Stav</t>
        </is>
      </c>
      <c r="D6" s="5" t="inlineStr">
        <is>
          <t>Žilina</t>
        </is>
      </c>
      <c r="E6" s="5" t="inlineStr">
        <is>
          <t>0902 555 777</t>
        </is>
      </c>
      <c r="F6" s="5" t="inlineStr">
        <is>
          <t>horvath@stav.sk</t>
        </is>
      </c>
      <c r="G6" s="3" t="inlineStr">
        <is>
          <t>Výroba</t>
        </is>
      </c>
      <c r="H6" s="3" t="inlineStr">
        <is>
          <t>Potenciálny</t>
        </is>
      </c>
      <c r="I6" s="6" t="inlineStr">
        <is>
          <t>18.03.2026</t>
        </is>
      </c>
      <c r="J6" s="7" t="n">
        <v>0</v>
      </c>
      <c r="K6" s="6" t="inlineStr">
        <is>
          <t>01.06.2026</t>
        </is>
      </c>
    </row>
    <row r="7">
      <c r="A7" s="8" t="inlineStr">
        <is>
          <t>P004</t>
        </is>
      </c>
      <c r="B7" s="9" t="inlineStr">
        <is>
          <t>Zuzana Tóthová</t>
        </is>
      </c>
      <c r="C7" s="9" t="inlineStr">
        <is>
          <t>Tóth Fashion</t>
        </is>
      </c>
      <c r="D7" s="10" t="inlineStr">
        <is>
          <t>Nitra</t>
        </is>
      </c>
      <c r="E7" s="10" t="inlineStr">
        <is>
          <t>0944 111 222</t>
        </is>
      </c>
      <c r="F7" s="10" t="inlineStr">
        <is>
          <t>tothova@fashion.sk</t>
        </is>
      </c>
      <c r="G7" s="8" t="inlineStr">
        <is>
          <t>Maloobchod</t>
        </is>
      </c>
      <c r="H7" s="8" t="inlineStr">
        <is>
          <t>Aktívny</t>
        </is>
      </c>
      <c r="I7" s="11" t="inlineStr">
        <is>
          <t>22.01.2026</t>
        </is>
      </c>
      <c r="J7" s="12" t="n">
        <v>9800</v>
      </c>
      <c r="K7" s="11" t="inlineStr">
        <is>
          <t>08.07.2026</t>
        </is>
      </c>
    </row>
    <row r="8">
      <c r="A8" s="3" t="inlineStr">
        <is>
          <t>P005</t>
        </is>
      </c>
      <c r="B8" s="4" t="inlineStr">
        <is>
          <t>Martin Baláž</t>
        </is>
      </c>
      <c r="C8" s="4" t="inlineStr">
        <is>
          <t>Baláž Logistic</t>
        </is>
      </c>
      <c r="D8" s="5" t="inlineStr">
        <is>
          <t>Prešov</t>
        </is>
      </c>
      <c r="E8" s="5" t="inlineStr">
        <is>
          <t>0917 333 444</t>
        </is>
      </c>
      <c r="F8" s="5" t="inlineStr">
        <is>
          <t>balaz@logistic.sk</t>
        </is>
      </c>
      <c r="G8" s="3" t="inlineStr">
        <is>
          <t>Služby</t>
        </is>
      </c>
      <c r="H8" s="3" t="inlineStr">
        <is>
          <t>Neaktívny</t>
        </is>
      </c>
      <c r="I8" s="6" t="inlineStr">
        <is>
          <t>05.11.2025</t>
        </is>
      </c>
      <c r="J8" s="7" t="n">
        <v>3200</v>
      </c>
      <c r="K8" s="6" t="inlineStr">
        <is>
          <t>15.03.2026</t>
        </is>
      </c>
    </row>
    <row r="9">
      <c r="A9" s="8" t="inlineStr">
        <is>
          <t>P006</t>
        </is>
      </c>
      <c r="B9" s="9" t="inlineStr">
        <is>
          <t>Katarína Molnárová</t>
        </is>
      </c>
      <c r="C9" s="9" t="inlineStr">
        <is>
          <t>Molnár Foods</t>
        </is>
      </c>
      <c r="D9" s="10" t="inlineStr">
        <is>
          <t>Banská Bystrica</t>
        </is>
      </c>
      <c r="E9" s="10" t="inlineStr">
        <is>
          <t>0903 999 888</t>
        </is>
      </c>
      <c r="F9" s="10" t="inlineStr">
        <is>
          <t>molnarova@foods.sk</t>
        </is>
      </c>
      <c r="G9" s="8" t="inlineStr">
        <is>
          <t>Maloobchod</t>
        </is>
      </c>
      <c r="H9" s="8" t="inlineStr">
        <is>
          <t>Aktívny</t>
        </is>
      </c>
      <c r="I9" s="11" t="inlineStr">
        <is>
          <t>14.02.2026</t>
        </is>
      </c>
      <c r="J9" s="12" t="n">
        <v>12400</v>
      </c>
      <c r="K9" s="11" t="inlineStr">
        <is>
          <t>12.07.2026</t>
        </is>
      </c>
    </row>
    <row r="10">
      <c r="A10" s="3" t="inlineStr">
        <is>
          <t>P007</t>
        </is>
      </c>
      <c r="B10" s="4" t="inlineStr">
        <is>
          <t>Tomáš Varga</t>
        </is>
      </c>
      <c r="C10" s="4" t="inlineStr">
        <is>
          <t>Varga IT s.r.o.</t>
        </is>
      </c>
      <c r="D10" s="5" t="inlineStr">
        <is>
          <t>Trnava</t>
        </is>
      </c>
      <c r="E10" s="5" t="inlineStr">
        <is>
          <t>0908 666 555</t>
        </is>
      </c>
      <c r="F10" s="5" t="inlineStr">
        <is>
          <t>varga@it.sk</t>
        </is>
      </c>
      <c r="G10" s="3" t="inlineStr">
        <is>
          <t>Služby</t>
        </is>
      </c>
      <c r="H10" s="3" t="inlineStr">
        <is>
          <t>Potenciálny</t>
        </is>
      </c>
      <c r="I10" s="6" t="inlineStr">
        <is>
          <t>01.04.2026</t>
        </is>
      </c>
      <c r="J10" s="7" t="n">
        <v>0</v>
      </c>
      <c r="K10" s="6" t="inlineStr">
        <is>
          <t>20.06.2026</t>
        </is>
      </c>
    </row>
    <row r="11">
      <c r="A11" s="8" t="inlineStr">
        <is>
          <t>P008</t>
        </is>
      </c>
      <c r="B11" s="9" t="inlineStr">
        <is>
          <t>LuciaSzabová</t>
        </is>
      </c>
      <c r="C11" s="9" t="inlineStr">
        <is>
          <t>Szabo Interiér</t>
        </is>
      </c>
      <c r="D11" s="10" t="inlineStr">
        <is>
          <t>Trenčín</t>
        </is>
      </c>
      <c r="E11" s="10" t="inlineStr">
        <is>
          <t>0918 777 111</t>
        </is>
      </c>
      <c r="F11" s="10" t="inlineStr">
        <is>
          <t>szabova@interier.sk</t>
        </is>
      </c>
      <c r="G11" s="8" t="inlineStr">
        <is>
          <t>Maloobchod</t>
        </is>
      </c>
      <c r="H11" s="8" t="inlineStr">
        <is>
          <t>Aktívny</t>
        </is>
      </c>
      <c r="I11" s="11" t="inlineStr">
        <is>
          <t>09.05.2026</t>
        </is>
      </c>
      <c r="J11" s="12" t="n">
        <v>7600</v>
      </c>
      <c r="K11" s="11" t="inlineStr">
        <is>
          <t>11.07.2026</t>
        </is>
      </c>
    </row>
    <row r="12">
      <c r="A12" s="3" t="inlineStr">
        <is>
          <t>P009</t>
        </is>
      </c>
      <c r="B12" s="4" t="inlineStr">
        <is>
          <t>Milan Šimko</t>
        </is>
      </c>
      <c r="C12" s="4" t="inlineStr">
        <is>
          <t>Šimko Consulting</t>
        </is>
      </c>
      <c r="D12" s="5" t="inlineStr">
        <is>
          <t>Bratislava</t>
        </is>
      </c>
      <c r="E12" s="5" t="inlineStr">
        <is>
          <t>0940 222 999</t>
        </is>
      </c>
      <c r="F12" s="5" t="inlineStr">
        <is>
          <t>simko@consulting.sk</t>
        </is>
      </c>
      <c r="G12" s="3" t="inlineStr">
        <is>
          <t>Služby</t>
        </is>
      </c>
      <c r="H12" s="3" t="inlineStr">
        <is>
          <t>Aktívny</t>
        </is>
      </c>
      <c r="I12" s="6" t="inlineStr">
        <is>
          <t>27.02.2026</t>
        </is>
      </c>
      <c r="J12" s="7" t="n">
        <v>15300</v>
      </c>
      <c r="K12" s="6" t="inlineStr">
        <is>
          <t>13.07.2026</t>
        </is>
      </c>
    </row>
    <row r="13">
      <c r="A13" s="8" t="inlineStr">
        <is>
          <t>P010</t>
        </is>
      </c>
      <c r="B13" s="9" t="inlineStr">
        <is>
          <t>Andrea Poláková</t>
        </is>
      </c>
      <c r="C13" s="9" t="inlineStr">
        <is>
          <t>Poláková Kvety</t>
        </is>
      </c>
      <c r="D13" s="10" t="inlineStr">
        <is>
          <t>Nitra</t>
        </is>
      </c>
      <c r="E13" s="10" t="inlineStr">
        <is>
          <t>0905 444 000</t>
        </is>
      </c>
      <c r="F13" s="10" t="inlineStr">
        <is>
          <t>polakova@kvety.sk</t>
        </is>
      </c>
      <c r="G13" s="8" t="inlineStr">
        <is>
          <t>Maloobchod</t>
        </is>
      </c>
      <c r="H13" s="8" t="inlineStr">
        <is>
          <t>Neaktívny</t>
        </is>
      </c>
      <c r="I13" s="11" t="inlineStr">
        <is>
          <t>16.10.2025</t>
        </is>
      </c>
      <c r="J13" s="12" t="n">
        <v>1800</v>
      </c>
      <c r="K13" s="11" t="inlineStr">
        <is>
          <t>02.02.2026</t>
        </is>
      </c>
    </row>
    <row r="14"/>
    <row r="15">
      <c r="A15" s="13" t="inlineStr">
        <is>
          <t>SÚHRN</t>
        </is>
      </c>
      <c r="B15" s="13" t="inlineStr">
        <is>
          <t>Počet zákazníkov:</t>
        </is>
      </c>
      <c r="C15" s="13">
        <f>COUNTA(A4:A13)</f>
        <v/>
      </c>
    </row>
    <row r="16">
      <c r="B16" s="13" t="inlineStr">
        <is>
          <t>Aktívni zákazníci:</t>
        </is>
      </c>
      <c r="C16" s="13">
        <f>COUNTIF(H4:H13,"Aktívny")</f>
        <v/>
      </c>
    </row>
    <row r="17">
      <c r="B17" s="13" t="inlineStr">
        <is>
          <t>Celková hodnota zákazníkov (LTV):</t>
        </is>
      </c>
      <c r="C17" s="14">
        <f>SUM(J4:J13)</f>
        <v/>
      </c>
    </row>
    <row r="18">
      <c r="B18" s="13" t="inlineStr">
        <is>
          <t>Priemerná hodnota zákazníka:</t>
        </is>
      </c>
      <c r="C18" s="14">
        <f>IFERROR(AVERAGE(J4:J13),0)</f>
        <v/>
      </c>
    </row>
  </sheetData>
  <mergeCells count="1">
    <mergeCell ref="A1:K1"/>
  </mergeCells>
  <conditionalFormatting sqref="H4:H13">
    <cfRule type="expression" priority="1" dxfId="0" stopIfTrue="1">
      <formula>H4="Aktívny"</formula>
    </cfRule>
    <cfRule type="expression" priority="2" dxfId="1" stopIfTrue="1">
      <formula>H4="Neaktívny"</formula>
    </cfRule>
    <cfRule type="expression" priority="3" dxfId="2" stopIfTrue="1">
      <formula>H4="Potenciálny"</formula>
    </cfRule>
  </conditionalFormatting>
  <dataValidations count="2">
    <dataValidation sqref="G4:G33" showErrorMessage="1" showInputMessage="1" allowBlank="1" type="list">
      <formula1>"Veľkoobchod,Maloobchod,Služby,Výroba"</formula1>
    </dataValidation>
    <dataValidation sqref="H4:H33" showErrorMessage="1" showInputMessage="1" allowBlank="1" type="list">
      <formula1>"Aktívny,Neaktívny,Potenciálny"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20" customWidth="1" min="3" max="3"/>
    <col width="22" customWidth="1" min="4" max="4"/>
    <col width="15" customWidth="1" min="5" max="5"/>
    <col width="16" customWidth="1" min="6" max="6"/>
    <col width="15" customWidth="1" min="7" max="7"/>
    <col width="16" customWidth="1" min="8" max="8"/>
    <col width="15" customWidth="1" min="9" max="9"/>
    <col width="16" customWidth="1" min="10" max="10"/>
    <col width="12" customWidth="1" min="11" max="11"/>
  </cols>
  <sheetData>
    <row r="1" ht="28" customHeight="1">
      <c r="A1" s="15" t="inlineStr">
        <is>
          <t>OBCHODNÉ PRÍLEŽITOSTI (SALES PIPELINE)</t>
        </is>
      </c>
    </row>
    <row r="2"/>
    <row r="3">
      <c r="A3" s="2" t="inlineStr">
        <is>
          <t>ID</t>
        </is>
      </c>
      <c r="B3" s="2" t="inlineStr">
        <is>
          <t>ID zákazníka</t>
        </is>
      </c>
      <c r="C3" s="2" t="inlineStr">
        <is>
          <t>Meno zákazníka</t>
        </is>
      </c>
      <c r="D3" s="2" t="inlineStr">
        <is>
          <t>Názov príležitosti</t>
        </is>
      </c>
      <c r="E3" s="2" t="inlineStr">
        <is>
          <t>Fáza</t>
        </is>
      </c>
      <c r="F3" s="2" t="inlineStr">
        <is>
          <t>Hodnota obchodu</t>
        </is>
      </c>
      <c r="G3" s="2" t="inlineStr">
        <is>
          <t>Pravdepodobnosť</t>
        </is>
      </c>
      <c r="H3" s="2" t="inlineStr">
        <is>
          <t>Očakávaný príjem</t>
        </is>
      </c>
      <c r="I3" s="2" t="inlineStr">
        <is>
          <t>Dátum uzavretia</t>
        </is>
      </c>
      <c r="J3" s="2" t="inlineStr">
        <is>
          <t>Obchodník</t>
        </is>
      </c>
      <c r="K3" s="2" t="inlineStr">
        <is>
          <t>Status</t>
        </is>
      </c>
    </row>
    <row r="4">
      <c r="A4" s="3" t="inlineStr">
        <is>
          <t>O001</t>
        </is>
      </c>
      <c r="B4" s="3" t="inlineStr">
        <is>
          <t>P001</t>
        </is>
      </c>
      <c r="C4" s="4">
        <f>IFERROR(VLOOKUP(B4,Zákazníci!$A$4:$B$13,2,0),"")</f>
        <v/>
      </c>
      <c r="D4" s="4" t="inlineStr">
        <is>
          <t>Dodávka tovaru Q3</t>
        </is>
      </c>
      <c r="E4" s="16" t="inlineStr">
        <is>
          <t>Nový kontakt</t>
        </is>
      </c>
      <c r="F4" s="7" t="n">
        <v>5000</v>
      </c>
      <c r="G4" s="17" t="n">
        <v>0.2</v>
      </c>
      <c r="H4" s="7">
        <f>F4*G4</f>
        <v/>
      </c>
      <c r="I4" s="6" t="inlineStr">
        <is>
          <t>30.07.2026</t>
        </is>
      </c>
      <c r="J4" s="5" t="inlineStr">
        <is>
          <t>Ján Kollár</t>
        </is>
      </c>
      <c r="K4" s="3">
        <f>IF(OR(E4="Vyhraté",E4="Prehraté"),"Uzavreté","Otvorené")</f>
        <v/>
      </c>
    </row>
    <row r="5">
      <c r="A5" s="8" t="inlineStr">
        <is>
          <t>O002</t>
        </is>
      </c>
      <c r="B5" s="8" t="inlineStr">
        <is>
          <t>P002</t>
        </is>
      </c>
      <c r="C5" s="9">
        <f>IFERROR(VLOOKUP(B5,Zákazníci!$A$4:$B$13,2,0),"")</f>
        <v/>
      </c>
      <c r="D5" s="9" t="inlineStr">
        <is>
          <t>Redizajn webu</t>
        </is>
      </c>
      <c r="E5" s="16" t="inlineStr">
        <is>
          <t>Ponuka</t>
        </is>
      </c>
      <c r="F5" s="12" t="n">
        <v>3200</v>
      </c>
      <c r="G5" s="17" t="n">
        <v>0.5</v>
      </c>
      <c r="H5" s="12">
        <f>F5*G5</f>
        <v/>
      </c>
      <c r="I5" s="11" t="inlineStr">
        <is>
          <t>22.07.2026</t>
        </is>
      </c>
      <c r="J5" s="10" t="inlineStr">
        <is>
          <t>Eva Farkašová</t>
        </is>
      </c>
      <c r="K5" s="8">
        <f>IF(OR(E5="Vyhraté",E5="Prehraté"),"Uzavreté","Otvorené")</f>
        <v/>
      </c>
    </row>
    <row r="6">
      <c r="A6" s="3" t="inlineStr">
        <is>
          <t>O003</t>
        </is>
      </c>
      <c r="B6" s="3" t="inlineStr">
        <is>
          <t>P003</t>
        </is>
      </c>
      <c r="C6" s="4">
        <f>IFERROR(VLOOKUP(B6,Zákazníci!$A$4:$B$13,2,0),"")</f>
        <v/>
      </c>
      <c r="D6" s="4" t="inlineStr">
        <is>
          <t>Rekonštrukcia haly</t>
        </is>
      </c>
      <c r="E6" s="16" t="inlineStr">
        <is>
          <t>Rokovanie</t>
        </is>
      </c>
      <c r="F6" s="7" t="n">
        <v>24000</v>
      </c>
      <c r="G6" s="17" t="n">
        <v>0.6</v>
      </c>
      <c r="H6" s="7">
        <f>F6*G6</f>
        <v/>
      </c>
      <c r="I6" s="6" t="inlineStr">
        <is>
          <t>15.08.2026</t>
        </is>
      </c>
      <c r="J6" s="5" t="inlineStr">
        <is>
          <t>Ján Kollár</t>
        </is>
      </c>
      <c r="K6" s="3">
        <f>IF(OR(E6="Vyhraté",E6="Prehraté"),"Uzavreté","Otvorené")</f>
        <v/>
      </c>
    </row>
    <row r="7">
      <c r="A7" s="8" t="inlineStr">
        <is>
          <t>O004</t>
        </is>
      </c>
      <c r="B7" s="8" t="inlineStr">
        <is>
          <t>P004</t>
        </is>
      </c>
      <c r="C7" s="9">
        <f>IFERROR(VLOOKUP(B7,Zákazníci!$A$4:$B$13,2,0),"")</f>
        <v/>
      </c>
      <c r="D7" s="9" t="inlineStr">
        <is>
          <t>Jesenná kolekcia</t>
        </is>
      </c>
      <c r="E7" s="16" t="inlineStr">
        <is>
          <t>Vyhraté</t>
        </is>
      </c>
      <c r="F7" s="12" t="n">
        <v>9800</v>
      </c>
      <c r="G7" s="17" t="n">
        <v>1</v>
      </c>
      <c r="H7" s="12">
        <f>F7*G7</f>
        <v/>
      </c>
      <c r="I7" s="11" t="inlineStr">
        <is>
          <t>01.06.2026</t>
        </is>
      </c>
      <c r="J7" s="10" t="inlineStr">
        <is>
          <t>Eva Farkašová</t>
        </is>
      </c>
      <c r="K7" s="8">
        <f>IF(OR(E7="Vyhraté",E7="Prehraté"),"Uzavreté","Otvorené")</f>
        <v/>
      </c>
    </row>
    <row r="8">
      <c r="A8" s="3" t="inlineStr">
        <is>
          <t>O005</t>
        </is>
      </c>
      <c r="B8" s="3" t="inlineStr">
        <is>
          <t>P006</t>
        </is>
      </c>
      <c r="C8" s="4">
        <f>IFERROR(VLOOKUP(B8,Zákazníci!$A$4:$B$13,2,0),"")</f>
        <v/>
      </c>
      <c r="D8" s="4" t="inlineStr">
        <is>
          <t>Rozšírenie sortimentu</t>
        </is>
      </c>
      <c r="E8" s="16" t="inlineStr">
        <is>
          <t>Kvalifikácia</t>
        </is>
      </c>
      <c r="F8" s="7" t="n">
        <v>6100</v>
      </c>
      <c r="G8" s="17" t="n">
        <v>0.3</v>
      </c>
      <c r="H8" s="7">
        <f>F8*G8</f>
        <v/>
      </c>
      <c r="I8" s="6" t="inlineStr">
        <is>
          <t>05.08.2026</t>
        </is>
      </c>
      <c r="J8" s="5" t="inlineStr">
        <is>
          <t>Peter Uram</t>
        </is>
      </c>
      <c r="K8" s="3">
        <f>IF(OR(E8="Vyhraté",E8="Prehraté"),"Uzavreté","Otvorené")</f>
        <v/>
      </c>
    </row>
    <row r="9">
      <c r="A9" s="8" t="inlineStr">
        <is>
          <t>O006</t>
        </is>
      </c>
      <c r="B9" s="8" t="inlineStr">
        <is>
          <t>P007</t>
        </is>
      </c>
      <c r="C9" s="9">
        <f>IFERROR(VLOOKUP(B9,Zákazníci!$A$4:$B$13,2,0),"")</f>
        <v/>
      </c>
      <c r="D9" s="9" t="inlineStr">
        <is>
          <t>IT audit systémov</t>
        </is>
      </c>
      <c r="E9" s="16" t="inlineStr">
        <is>
          <t>Nový kontakt</t>
        </is>
      </c>
      <c r="F9" s="12" t="n">
        <v>4500</v>
      </c>
      <c r="G9" s="17" t="n">
        <v>0.15</v>
      </c>
      <c r="H9" s="12">
        <f>F9*G9</f>
        <v/>
      </c>
      <c r="I9" s="11" t="inlineStr">
        <is>
          <t>20.08.2026</t>
        </is>
      </c>
      <c r="J9" s="10" t="inlineStr">
        <is>
          <t>Peter Uram</t>
        </is>
      </c>
      <c r="K9" s="8">
        <f>IF(OR(E9="Vyhraté",E9="Prehraté"),"Uzavreté","Otvorené")</f>
        <v/>
      </c>
    </row>
    <row r="10">
      <c r="A10" s="3" t="inlineStr">
        <is>
          <t>O007</t>
        </is>
      </c>
      <c r="B10" s="3" t="inlineStr">
        <is>
          <t>P008</t>
        </is>
      </c>
      <c r="C10" s="4">
        <f>IFERROR(VLOOKUP(B10,Zákazníci!$A$4:$B$13,2,0),"")</f>
        <v/>
      </c>
      <c r="D10" s="4" t="inlineStr">
        <is>
          <t>Nové interiérové prvky</t>
        </is>
      </c>
      <c r="E10" s="16" t="inlineStr">
        <is>
          <t>Ponuka</t>
        </is>
      </c>
      <c r="F10" s="7" t="n">
        <v>5300</v>
      </c>
      <c r="G10" s="17" t="n">
        <v>0.45</v>
      </c>
      <c r="H10" s="7">
        <f>F10*G10</f>
        <v/>
      </c>
      <c r="I10" s="6" t="inlineStr">
        <is>
          <t>28.07.2026</t>
        </is>
      </c>
      <c r="J10" s="5" t="inlineStr">
        <is>
          <t>Eva Farkašová</t>
        </is>
      </c>
      <c r="K10" s="3">
        <f>IF(OR(E10="Vyhraté",E10="Prehraté"),"Uzavreté","Otvorené")</f>
        <v/>
      </c>
    </row>
    <row r="11">
      <c r="A11" s="8" t="inlineStr">
        <is>
          <t>O008</t>
        </is>
      </c>
      <c r="B11" s="8" t="inlineStr">
        <is>
          <t>P009</t>
        </is>
      </c>
      <c r="C11" s="9">
        <f>IFERROR(VLOOKUP(B11,Zákazníci!$A$4:$B$13,2,0),"")</f>
        <v/>
      </c>
      <c r="D11" s="9" t="inlineStr">
        <is>
          <t>Konzultačný balík</t>
        </is>
      </c>
      <c r="E11" s="16" t="inlineStr">
        <is>
          <t>Vyhraté</t>
        </is>
      </c>
      <c r="F11" s="12" t="n">
        <v>15300</v>
      </c>
      <c r="G11" s="17" t="n">
        <v>1</v>
      </c>
      <c r="H11" s="12">
        <f>F11*G11</f>
        <v/>
      </c>
      <c r="I11" s="11" t="inlineStr">
        <is>
          <t>10.03.2026</t>
        </is>
      </c>
      <c r="J11" s="10" t="inlineStr">
        <is>
          <t>Ján Kollár</t>
        </is>
      </c>
      <c r="K11" s="8">
        <f>IF(OR(E11="Vyhraté",E11="Prehraté"),"Uzavreté","Otvorené")</f>
        <v/>
      </c>
    </row>
    <row r="12">
      <c r="A12" s="3" t="inlineStr">
        <is>
          <t>O009</t>
        </is>
      </c>
      <c r="B12" s="3" t="inlineStr">
        <is>
          <t>P005</t>
        </is>
      </c>
      <c r="C12" s="4">
        <f>IFERROR(VLOOKUP(B12,Zákazníci!$A$4:$B$13,2,0),"")</f>
        <v/>
      </c>
      <c r="D12" s="4" t="inlineStr">
        <is>
          <t>Obnovenie zmluvy</t>
        </is>
      </c>
      <c r="E12" s="16" t="inlineStr">
        <is>
          <t>Prehraté</t>
        </is>
      </c>
      <c r="F12" s="7" t="n">
        <v>3200</v>
      </c>
      <c r="G12" s="17" t="n">
        <v>0</v>
      </c>
      <c r="H12" s="7">
        <f>F12*G12</f>
        <v/>
      </c>
      <c r="I12" s="6" t="inlineStr">
        <is>
          <t>12.02.2026</t>
        </is>
      </c>
      <c r="J12" s="5" t="inlineStr">
        <is>
          <t>Peter Uram</t>
        </is>
      </c>
      <c r="K12" s="3">
        <f>IF(OR(E12="Vyhraté",E12="Prehraté"),"Uzavreté","Otvorené")</f>
        <v/>
      </c>
    </row>
    <row r="13">
      <c r="A13" s="8" t="inlineStr">
        <is>
          <t>O010</t>
        </is>
      </c>
      <c r="B13" s="8" t="inlineStr">
        <is>
          <t>P010</t>
        </is>
      </c>
      <c r="C13" s="9">
        <f>IFERROR(VLOOKUP(B13,Zákazníci!$A$4:$B$13,2,0),"")</f>
        <v/>
      </c>
      <c r="D13" s="9" t="inlineStr">
        <is>
          <t>Jarná dekorácia</t>
        </is>
      </c>
      <c r="E13" s="16" t="inlineStr">
        <is>
          <t>Rokovanie</t>
        </is>
      </c>
      <c r="F13" s="12" t="n">
        <v>2200</v>
      </c>
      <c r="G13" s="17" t="n">
        <v>0.55</v>
      </c>
      <c r="H13" s="12">
        <f>F13*G13</f>
        <v/>
      </c>
      <c r="I13" s="11" t="inlineStr">
        <is>
          <t>18.07.2026</t>
        </is>
      </c>
      <c r="J13" s="10" t="inlineStr">
        <is>
          <t>Eva Farkašová</t>
        </is>
      </c>
      <c r="K13" s="8">
        <f>IF(OR(E13="Vyhraté",E13="Prehraté"),"Uzavreté","Otvorené")</f>
        <v/>
      </c>
    </row>
    <row r="14"/>
    <row r="15">
      <c r="D15" s="13" t="inlineStr">
        <is>
          <t>Celková hodnota obchodov:</t>
        </is>
      </c>
      <c r="F15" s="14">
        <f>SUM(F4:F13)</f>
        <v/>
      </c>
    </row>
    <row r="16">
      <c r="D16" s="13" t="inlineStr">
        <is>
          <t>Celkový očakávaný príjem:</t>
        </is>
      </c>
      <c r="F16" s="14">
        <f>SUM(H4:H13)</f>
        <v/>
      </c>
    </row>
    <row r="17">
      <c r="D17" s="13" t="inlineStr">
        <is>
          <t>Vyhraté obchody:</t>
        </is>
      </c>
      <c r="F17" s="13">
        <f>COUNTIF(E4:E13,"Vyhraté")</f>
        <v/>
      </c>
    </row>
    <row r="18">
      <c r="D18" s="13" t="inlineStr">
        <is>
          <t>Prehraté obchody:</t>
        </is>
      </c>
      <c r="F18" s="13">
        <f>COUNTIF(E4:E13,"Prehraté")</f>
        <v/>
      </c>
    </row>
    <row r="19">
      <c r="D19" s="13" t="inlineStr">
        <is>
          <t>Win rate:</t>
        </is>
      </c>
      <c r="F19" s="18">
        <f>IFERROR(F17/(F17+F18),0)</f>
        <v/>
      </c>
    </row>
  </sheetData>
  <mergeCells count="1">
    <mergeCell ref="A1:K1"/>
  </mergeCells>
  <conditionalFormatting sqref="E4:E13">
    <cfRule type="expression" priority="1" dxfId="0" stopIfTrue="1">
      <formula>E4="Vyhraté"</formula>
    </cfRule>
    <cfRule type="expression" priority="2" dxfId="1" stopIfTrue="1">
      <formula>E4="Prehraté"</formula>
    </cfRule>
  </conditionalFormatting>
  <dataValidations count="1">
    <dataValidation sqref="E4:E33" showErrorMessage="1" showInputMessage="1" allowBlank="1" type="list">
      <formula1>"Nový kontakt,Kvalifikácia,Ponuka,Rokovanie,Vyhraté,Prehraté"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8" customWidth="1" min="4" max="4"/>
    <col width="10" customWidth="1" min="5" max="5"/>
    <col width="18" customWidth="1" min="7" max="7"/>
    <col width="10" customWidth="1" min="8" max="8"/>
  </cols>
  <sheetData>
    <row r="1" ht="28" customHeight="1">
      <c r="A1" s="15" t="inlineStr">
        <is>
          <t>CRM DASHBOARD – PREHĽAD</t>
        </is>
      </c>
    </row>
    <row r="2"/>
    <row r="3">
      <c r="A3" s="19" t="inlineStr">
        <is>
          <t>KĽÚČOVÉ METRIKY</t>
        </is>
      </c>
      <c r="D3" s="19" t="inlineStr">
        <is>
          <t>OBCHODY PODĽA FÁZY</t>
        </is>
      </c>
      <c r="G3" s="19" t="inlineStr">
        <is>
          <t>ZÁKAZNÍCI PODĽA SEGMENTU</t>
        </is>
      </c>
    </row>
    <row r="4">
      <c r="A4" s="20" t="inlineStr">
        <is>
          <t>Počet zákazníkov</t>
        </is>
      </c>
      <c r="B4" s="21">
        <f>Zákazníci!C15</f>
        <v/>
      </c>
      <c r="D4" s="22" t="inlineStr">
        <is>
          <t>Fáza</t>
        </is>
      </c>
      <c r="E4" s="22" t="inlineStr">
        <is>
          <t>Počet</t>
        </is>
      </c>
      <c r="G4" s="22" t="inlineStr">
        <is>
          <t>Segment</t>
        </is>
      </c>
      <c r="H4" s="22" t="inlineStr">
        <is>
          <t>Počet</t>
        </is>
      </c>
    </row>
    <row r="5">
      <c r="A5" s="20" t="inlineStr">
        <is>
          <t>Aktívni zákazníci</t>
        </is>
      </c>
      <c r="B5" s="21">
        <f>Zákazníci!C16</f>
        <v/>
      </c>
      <c r="D5" s="23" t="inlineStr">
        <is>
          <t>Nový kontakt</t>
        </is>
      </c>
      <c r="E5" s="24">
        <f>COUNTIF('Obchodné príležitosti'!$E$4:$E$13,D5)</f>
        <v/>
      </c>
      <c r="G5" s="23" t="inlineStr">
        <is>
          <t>Veľkoobchod</t>
        </is>
      </c>
      <c r="H5" s="24">
        <f>COUNTIF(Zákazníci!$G$4:$G$13,G5)</f>
        <v/>
      </c>
    </row>
    <row r="6">
      <c r="A6" s="20" t="inlineStr">
        <is>
          <t>Celková hodnota zákazníkov (LTV)</t>
        </is>
      </c>
      <c r="B6" s="25">
        <f>Zákazníci!C17</f>
        <v/>
      </c>
      <c r="D6" s="23" t="inlineStr">
        <is>
          <t>Kvalifikácia</t>
        </is>
      </c>
      <c r="E6" s="24">
        <f>COUNTIF('Obchodné príležitosti'!$E$4:$E$13,D6)</f>
        <v/>
      </c>
      <c r="G6" s="23" t="inlineStr">
        <is>
          <t>Maloobchod</t>
        </is>
      </c>
      <c r="H6" s="24">
        <f>COUNTIF(Zákazníci!$G$4:$G$13,G6)</f>
        <v/>
      </c>
    </row>
    <row r="7">
      <c r="A7" s="20" t="inlineStr">
        <is>
          <t>Otvorené obchody</t>
        </is>
      </c>
      <c r="B7" s="21">
        <f>COUNTIF('Obchodné príležitosti'!K4:K13,"Otvorené")</f>
        <v/>
      </c>
      <c r="D7" s="23" t="inlineStr">
        <is>
          <t>Ponuka</t>
        </is>
      </c>
      <c r="E7" s="24">
        <f>COUNTIF('Obchodné príležitosti'!$E$4:$E$13,D7)</f>
        <v/>
      </c>
      <c r="G7" s="23" t="inlineStr">
        <is>
          <t>Služby</t>
        </is>
      </c>
      <c r="H7" s="24">
        <f>COUNTIF(Zákazníci!$G$4:$G$13,G7)</f>
        <v/>
      </c>
    </row>
    <row r="8">
      <c r="A8" s="20" t="inlineStr">
        <is>
          <t>Celková hodnota obchodov</t>
        </is>
      </c>
      <c r="B8" s="25">
        <f>'Obchodné príležitosti'!F15</f>
        <v/>
      </c>
      <c r="D8" s="23" t="inlineStr">
        <is>
          <t>Rokovanie</t>
        </is>
      </c>
      <c r="E8" s="24">
        <f>COUNTIF('Obchodné príležitosti'!$E$4:$E$13,D8)</f>
        <v/>
      </c>
      <c r="G8" s="23" t="inlineStr">
        <is>
          <t>Výroba</t>
        </is>
      </c>
      <c r="H8" s="24">
        <f>COUNTIF(Zákazníci!$G$4:$G$13,G8)</f>
        <v/>
      </c>
    </row>
    <row r="9">
      <c r="A9" s="20" t="inlineStr">
        <is>
          <t>Očakávaný príjem</t>
        </is>
      </c>
      <c r="B9" s="25">
        <f>'Obchodné príležitosti'!F16</f>
        <v/>
      </c>
      <c r="D9" s="23" t="inlineStr">
        <is>
          <t>Vyhraté</t>
        </is>
      </c>
      <c r="E9" s="24">
        <f>COUNTIF('Obchodné príležitosti'!$E$4:$E$13,D9)</f>
        <v/>
      </c>
    </row>
    <row r="10">
      <c r="A10" s="20" t="inlineStr">
        <is>
          <t>Win rate</t>
        </is>
      </c>
      <c r="B10" s="26">
        <f>'Obchodné príležitosti'!F19</f>
        <v/>
      </c>
      <c r="D10" s="23" t="inlineStr">
        <is>
          <t>Prehraté</t>
        </is>
      </c>
      <c r="E10" s="24">
        <f>COUNTIF('Obchodné príležitosti'!$E$4:$E$13,D10)</f>
        <v/>
      </c>
    </row>
  </sheetData>
  <mergeCells count="4">
    <mergeCell ref="A1:F1"/>
    <mergeCell ref="A3:B3"/>
    <mergeCell ref="D3:E3"/>
    <mergeCell ref="G3:H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15" t="inlineStr">
        <is>
          <t>NÁVOD NA POUŽÍVANIE CRM ZOŠITA</t>
        </is>
      </c>
    </row>
    <row r="2"/>
    <row r="3" ht="60" customHeight="1">
      <c r="A3" s="27" t="inlineStr">
        <is>
          <t>Zákazníci</t>
        </is>
      </c>
      <c r="B3" s="28" t="inlineStr">
        <is>
          <t>Databáza zákazníkov a potenciálnych klientov. Vyplňte kontaktné údaje, segment a status. Segment a status sa vyberajú z rozbaľovacieho zoznamu. Farebné zvýraznenie stĺpca Status automaticky ukazuje aktívnych (zeleno), neaktívnych (červeno) a potenciálnych (žlto) zákazníkov. V spodnej časti nájdete súhrnné výpočty (počet, aktívni, LTV, priemer).</t>
        </is>
      </c>
    </row>
    <row r="4" ht="60" customHeight="1">
      <c r="A4" s="27" t="inlineStr">
        <is>
          <t>Obchodné príležitosti</t>
        </is>
      </c>
      <c r="B4" s="28" t="inlineStr">
        <is>
          <t>Zoznam obchodných príležitostí (sales pipeline). Stĺpec 'Meno zákazníka' sa dopĺňa automaticky pomocou VLOOKUP na základe zadaného ID zákazníka. Očakávaný príjem sa počíta ako Hodnota obchodu × Pravdepodobnosť uzavretia. Status (Otvorené/Uzavreté) sa počíta automaticky podľa Fázy. Fázu vyberajte z rozbaľovacieho zoznamu.</t>
        </is>
      </c>
    </row>
    <row r="5" ht="60" customHeight="1">
      <c r="A5" s="27" t="inlineStr">
        <is>
          <t>Dashboard</t>
        </is>
      </c>
      <c r="B5" s="28" t="inlineStr">
        <is>
          <t>Prehľadová stránka s kľúčovými metrikami (počet zákazníkov, hodnota obchodov, win rate) a dvoma grafmi – obchody podľa fázy (stĺpcový graf) a zákazníci podľa segmentu (koláčový graf). Všetky hodnoty sa počítajú automaticky z listov Zákazníci a Obchodné príležitosti.</t>
        </is>
      </c>
    </row>
    <row r="6" ht="60" customHeight="1">
      <c r="A6" s="27" t="inlineStr">
        <is>
          <t>Pridávanie nových záznamov</t>
        </is>
      </c>
      <c r="B6" s="28" t="inlineStr">
        <is>
          <t>Nový riadok pridajte pod posledný existujúci riadok v tabuľke. Skopírujte formátovanie a formuly zo susedného riadku, aby zostali zachované výpočty a farebné pravidlá.</t>
        </is>
      </c>
    </row>
    <row r="7" ht="60" customHeight="1">
      <c r="A7" s="27" t="inlineStr">
        <is>
          <t>Farebné označenie</t>
        </is>
      </c>
      <c r="B7" s="28" t="inlineStr">
        <is>
          <t>Žlté bunky (#FFFBEB) sú určené na priame zadávanie údajov. Zelená farba znamená pozitívnu hodnotu/stav, červená farba upozorňuje na problém alebo neaktívny záznam.</t>
        </is>
      </c>
    </row>
    <row r="8" ht="60" customHeight="1">
      <c r="A8" s="27" t="inlineStr">
        <is>
          <t>Tip</t>
        </is>
      </c>
      <c r="B8" s="28" t="inlineStr">
        <is>
          <t>Pravidelne aktualizujte stĺpec 'Posledný kontakt' a 'Dátum uzavretia', aby ste mali prehľad o aktivite so zákazníkmi a termínoch uzatvárania obchodov.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2026-07-14T09:45:19Z</dcterms:created>
  <dcterms:modified xmlns:dcterms="http://purl.org/dc/terms/" xmlns:xsi="http://www.w3.org/2001/XMLSchema-instance" xsi:type="dcterms:W3CDTF">2026-07-14T09:45:19Z</dcterms:modified>
</cp:coreProperties>
</file>