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chádzka" sheetId="1" state="visible" r:id="rId1"/>
    <sheet xmlns:r="http://schemas.openxmlformats.org/officeDocument/2006/relationships" name="Prehľad" sheetId="2" state="visible" r:id="rId2"/>
    <sheet xmlns:r="http://schemas.openxmlformats.org/officeDocument/2006/relationships" name="Inštrukci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DD.MM.YYYY"/>
    <numFmt numFmtId="165" formatCode="hh:mm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FFFFFF"/>
      <sz val="14"/>
    </font>
    <font>
      <name val="Calibri"/>
      <b val="1"/>
      <color rgb="000F766E"/>
      <sz val="11"/>
    </font>
    <font>
      <name val="Calibri"/>
      <b val="1"/>
      <color rgb="00FFFFFF"/>
      <sz val="10"/>
    </font>
    <font>
      <name val="Calibri"/>
      <b val="1"/>
      <color rgb="001E293B"/>
      <sz val="14"/>
    </font>
    <font>
      <name val="Calibri"/>
      <b val="1"/>
      <color rgb="00C8102E"/>
      <sz val="12"/>
    </font>
    <font>
      <name val="Calibri"/>
      <b val="1"/>
      <sz val="10"/>
    </font>
    <font>
      <name val="Calibri"/>
      <b val="1"/>
      <color rgb="00DC2626"/>
      <sz val="11"/>
    </font>
    <font>
      <name val="Calibri"/>
      <i val="1"/>
      <color rgb="006B7280"/>
      <sz val="9"/>
    </font>
  </fonts>
  <fills count="10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0FDFA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DCFCE7"/>
      </patternFill>
    </fill>
    <fill>
      <patternFill patternType="solid">
        <fgColor rgb="00DBEAFE"/>
      </patternFill>
    </fill>
    <fill>
      <patternFill patternType="solid">
        <fgColor rgb="00FEF9C3"/>
      </patternFill>
    </fill>
    <fill>
      <patternFill patternType="solid">
        <fgColor rgb="00FEE2E2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41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164" fontId="2" fillId="3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165" fontId="2" fillId="4" borderId="1" applyAlignment="1" pivotButton="0" quotePrefix="0" xfId="0">
      <alignment horizontal="center" vertical="center"/>
    </xf>
    <xf numFmtId="1" fontId="2" fillId="4" borderId="1" applyAlignment="1" pivotButton="0" quotePrefix="0" xfId="0">
      <alignment horizontal="center" vertical="center"/>
    </xf>
    <xf numFmtId="2" fontId="2" fillId="3" borderId="1" applyAlignment="1" pivotButton="0" quotePrefix="0" xfId="0">
      <alignment horizontal="center" vertical="center"/>
    </xf>
    <xf numFmtId="2" fontId="2" fillId="4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left" vertical="center"/>
    </xf>
    <xf numFmtId="0" fontId="2" fillId="4" borderId="1" applyAlignment="1" pivotButton="0" quotePrefix="0" xfId="0">
      <alignment horizontal="center" vertical="center"/>
    </xf>
    <xf numFmtId="164" fontId="2" fillId="5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left" vertical="center"/>
    </xf>
    <xf numFmtId="2" fontId="2" fillId="5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/>
    </xf>
    <xf numFmtId="1" fontId="6" fillId="6" borderId="1" applyAlignment="1" pivotButton="0" quotePrefix="0" xfId="0">
      <alignment horizontal="center" vertical="center"/>
    </xf>
    <xf numFmtId="2" fontId="6" fillId="7" borderId="1" applyAlignment="1" pivotButton="0" quotePrefix="0" xfId="0">
      <alignment horizontal="center" vertical="center"/>
    </xf>
    <xf numFmtId="2" fontId="6" fillId="8" borderId="1" applyAlignment="1" pivotButton="0" quotePrefix="0" xfId="0">
      <alignment horizontal="center" vertical="center"/>
    </xf>
    <xf numFmtId="1" fontId="6" fillId="9" borderId="1" applyAlignment="1" pivotButton="0" quotePrefix="0" xfId="0">
      <alignment horizontal="center" vertical="center"/>
    </xf>
    <xf numFmtId="9" fontId="6" fillId="6" borderId="1" applyAlignment="1" pivotButton="0" quotePrefix="0" xfId="0">
      <alignment horizontal="center" vertical="center"/>
    </xf>
    <xf numFmtId="1" fontId="6" fillId="8" borderId="1" applyAlignment="1" pivotButton="0" quotePrefix="0" xfId="0">
      <alignment horizontal="center" vertical="center"/>
    </xf>
    <xf numFmtId="1" fontId="2" fillId="5" borderId="1" applyAlignment="1" pivotButton="0" quotePrefix="0" xfId="0">
      <alignment horizontal="center" vertical="center"/>
    </xf>
    <xf numFmtId="1" fontId="2" fillId="3" borderId="1" applyAlignment="1" pivotButton="0" quotePrefix="0" xfId="0">
      <alignment horizontal="center" vertical="center"/>
    </xf>
    <xf numFmtId="0" fontId="7" fillId="0" borderId="0" applyAlignment="1" pivotButton="0" quotePrefix="0" xfId="0">
      <alignment horizontal="left" vertical="center"/>
    </xf>
    <xf numFmtId="0" fontId="8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 vertical="center" wrapText="1"/>
    </xf>
    <xf numFmtId="0" fontId="2" fillId="4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/>
    </xf>
    <xf numFmtId="0" fontId="2" fillId="3" borderId="0" applyAlignment="1" pivotButton="0" quotePrefix="0" xfId="0">
      <alignment horizontal="left" vertical="center" wrapText="1"/>
    </xf>
    <xf numFmtId="0" fontId="8" fillId="5" borderId="0" applyAlignment="1" pivotButton="0" quotePrefix="0" xfId="0">
      <alignment horizontal="left" vertical="center"/>
    </xf>
    <xf numFmtId="0" fontId="2" fillId="5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left" vertical="center"/>
    </xf>
    <xf numFmtId="164" fontId="2" fillId="3" borderId="1" applyAlignment="1" pivotButton="0" quotePrefix="0" xfId="0">
      <alignment horizontal="center" vertical="center"/>
    </xf>
    <xf numFmtId="165" fontId="2" fillId="4" borderId="1" applyAlignment="1" pivotButton="0" quotePrefix="0" xfId="0">
      <alignment horizontal="center" vertical="center"/>
    </xf>
    <xf numFmtId="164" fontId="2" fillId="5" borderId="1" applyAlignment="1" pivotButton="0" quotePrefix="0" xfId="0">
      <alignment horizontal="center" vertical="center"/>
    </xf>
  </cellXfs>
  <cellStyles count="1">
    <cellStyle name="Normal" xfId="0" builtinId="0" hidden="0"/>
  </cellStyles>
  <dxfs count="4">
    <dxf>
      <font>
        <color rgb="0015803D"/>
      </font>
      <fill>
        <patternFill patternType="solid">
          <fgColor rgb="00DCFCE7"/>
        </patternFill>
      </fill>
    </dxf>
    <dxf>
      <font>
        <color rgb="00DC2626"/>
      </font>
      <fill>
        <patternFill patternType="solid">
          <fgColor rgb="00FEE2E2"/>
        </patternFill>
      </fill>
    </dxf>
    <dxf>
      <font>
        <b val="1"/>
        <color rgb="00DC2626"/>
      </font>
      <fill>
        <patternFill patternType="solid">
          <fgColor rgb="00FEE2E2"/>
        </patternFill>
      </fill>
    </dxf>
    <dxf>
      <font>
        <b val="1"/>
        <color rgb="0092400E"/>
      </font>
      <fill>
        <patternFill patternType="solid">
          <fgColor rgb="00FEF9C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Odpracované hodiny podľa zamestnanca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'Prehľad'!B8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'Prehľad'!$A$9:$A$18</f>
            </numRef>
          </cat>
          <val>
            <numRef>
              <f>'Prehľad'!$B$9:$B$18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Zamestnanec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Hodiny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Typy dochádzky</a:t>
            </a:r>
          </a:p>
        </rich>
      </tx>
    </title>
    <plotArea>
      <pieChart>
        <varyColors val="1"/>
        <ser>
          <idx val="0"/>
          <order val="0"/>
          <tx>
            <strRef>
              <f>'Prehľad'!G8</f>
            </strRef>
          </tx>
          <spPr>
            <a:ln xmlns:a="http://schemas.openxmlformats.org/drawingml/2006/main">
              <a:prstDash val="solid"/>
            </a:ln>
          </spPr>
          <cat>
            <numRef>
              <f>'Prehľad'!$F$9:$F$11</f>
            </numRef>
          </cat>
          <val>
            <numRef>
              <f>'Prehľad'!$G$9:$G$11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19</row>
      <rowOff>0</rowOff>
    </from>
    <ext cx="648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19</row>
      <rowOff>0</rowOff>
    </from>
    <ext cx="432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22" customWidth="1" min="2" max="2"/>
    <col width="18" customWidth="1" min="3" max="3"/>
    <col width="18" customWidth="1" min="4" max="4"/>
    <col width="10" customWidth="1" min="5" max="5"/>
    <col width="10" customWidth="1" min="6" max="6"/>
    <col width="16" customWidth="1" min="7" max="7"/>
    <col width="20" customWidth="1" min="8" max="8"/>
    <col width="18" customWidth="1" min="9" max="9"/>
    <col width="12" customWidth="1" min="10" max="10"/>
    <col width="12" customWidth="1" min="11" max="11"/>
    <col width="18" customWidth="1" min="12" max="12"/>
    <col width="24" customWidth="1" min="13" max="13"/>
    <col width="14" customWidth="1" min="14" max="14"/>
  </cols>
  <sheetData>
    <row r="1" ht="22" customHeight="1">
      <c r="A1" s="1" t="inlineStr">
        <is>
          <t>Dátum</t>
        </is>
      </c>
      <c r="B1" s="1" t="inlineStr">
        <is>
          <t>Meno a priezvisko</t>
        </is>
      </c>
      <c r="C1" s="1" t="inlineStr">
        <is>
          <t>Oddelenie</t>
        </is>
      </c>
      <c r="D1" s="1" t="inlineStr">
        <is>
          <t>Mesto</t>
        </is>
      </c>
      <c r="E1" s="1" t="inlineStr">
        <is>
          <t>Príchod</t>
        </is>
      </c>
      <c r="F1" s="1" t="inlineStr">
        <is>
          <t>Odchod</t>
        </is>
      </c>
      <c r="G1" s="1" t="inlineStr">
        <is>
          <t>Prestávka (min)</t>
        </is>
      </c>
      <c r="H1" s="1" t="inlineStr">
        <is>
          <t>Odpracované hodiny</t>
        </is>
      </c>
      <c r="I1" s="1" t="inlineStr">
        <is>
          <t>Plánované hodiny</t>
        </is>
      </c>
      <c r="J1" s="1" t="inlineStr">
        <is>
          <t>Nadčas</t>
        </is>
      </c>
      <c r="K1" s="1" t="inlineStr">
        <is>
          <t>Meškanie</t>
        </is>
      </c>
      <c r="L1" s="1" t="inlineStr">
        <is>
          <t>Typ dochádzky</t>
        </is>
      </c>
      <c r="M1" s="1" t="inlineStr">
        <is>
          <t>Poznámka</t>
        </is>
      </c>
      <c r="N1" s="1" t="inlineStr">
        <is>
          <t>Schválené</t>
        </is>
      </c>
    </row>
    <row r="2">
      <c r="A2" s="38" t="n">
        <v>46189</v>
      </c>
      <c r="B2" s="3" t="inlineStr">
        <is>
          <t>Ján Novák</t>
        </is>
      </c>
      <c r="C2" s="3" t="inlineStr">
        <is>
          <t>Administratíva</t>
        </is>
      </c>
      <c r="D2" s="3" t="inlineStr">
        <is>
          <t>Bratislava</t>
        </is>
      </c>
      <c r="E2" s="39" t="n">
        <v>0.3333333333333333</v>
      </c>
      <c r="F2" s="39" t="n">
        <v>0.6875</v>
      </c>
      <c r="G2" s="5" t="n">
        <v>30</v>
      </c>
      <c r="H2" s="6">
        <f>IF(OR(E2="",F2=""),"",((F2-E2)*24)-(G2/60))</f>
        <v/>
      </c>
      <c r="I2" s="7" t="n">
        <v>8</v>
      </c>
      <c r="J2" s="6">
        <f>IF(OR(H2="",I2=""),"",MAX(0,H2-I2))</f>
        <v/>
      </c>
      <c r="K2" s="6">
        <f>IF(OR(E2="",E2&lt;=TIME(8,0,0)),0,MAX(0,(E2-TIME(8,0,0))*24))</f>
        <v/>
      </c>
      <c r="L2" s="8">
        <f>IF(H2="","",IF(IFERROR(FIND("Služobná",M2),0)&gt;0,"Služobná cesta",IF(H2&lt;I2,"Nedostatočná","Štandard")))</f>
        <v/>
      </c>
      <c r="M2" s="9" t="inlineStr"/>
      <c r="N2" s="10" t="inlineStr">
        <is>
          <t>Áno</t>
        </is>
      </c>
    </row>
    <row r="3">
      <c r="A3" s="40" t="n">
        <v>46189</v>
      </c>
      <c r="B3" s="12" t="inlineStr">
        <is>
          <t>Mária Kováčová</t>
        </is>
      </c>
      <c r="C3" s="12" t="inlineStr">
        <is>
          <t>HR</t>
        </is>
      </c>
      <c r="D3" s="12" t="inlineStr">
        <is>
          <t>Košice</t>
        </is>
      </c>
      <c r="E3" s="39" t="n">
        <v>0.34375</v>
      </c>
      <c r="F3" s="39" t="n">
        <v>0.6666666666666666</v>
      </c>
      <c r="G3" s="5" t="n">
        <v>30</v>
      </c>
      <c r="H3" s="13">
        <f>IF(OR(E3="",F3=""),"",((F3-E3)*24)-(G3/60))</f>
        <v/>
      </c>
      <c r="I3" s="7" t="n">
        <v>8</v>
      </c>
      <c r="J3" s="13">
        <f>IF(OR(H3="",I3=""),"",MAX(0,H3-I3))</f>
        <v/>
      </c>
      <c r="K3" s="13">
        <f>IF(OR(E3="",E3&lt;=TIME(8,0,0)),0,MAX(0,(E3-TIME(8,0,0))*24))</f>
        <v/>
      </c>
      <c r="L3" s="14">
        <f>IF(H3="","",IF(IFERROR(FIND("Služobná",M3),0)&gt;0,"Služobná cesta",IF(H3&lt;I3,"Nedostatočná","Štandard")))</f>
        <v/>
      </c>
      <c r="M3" s="9" t="inlineStr">
        <is>
          <t>Meškanie 15 min</t>
        </is>
      </c>
      <c r="N3" s="10" t="inlineStr">
        <is>
          <t>Áno</t>
        </is>
      </c>
    </row>
    <row r="4">
      <c r="A4" s="38" t="n">
        <v>46189</v>
      </c>
      <c r="B4" s="3" t="inlineStr">
        <is>
          <t>Peter Horváth</t>
        </is>
      </c>
      <c r="C4" s="3" t="inlineStr">
        <is>
          <t>IT</t>
        </is>
      </c>
      <c r="D4" s="3" t="inlineStr">
        <is>
          <t>Žilina</t>
        </is>
      </c>
      <c r="E4" s="39" t="n">
        <v>0.3298611111111111</v>
      </c>
      <c r="F4" s="39" t="n">
        <v>0.7152777777777778</v>
      </c>
      <c r="G4" s="5" t="n">
        <v>30</v>
      </c>
      <c r="H4" s="6">
        <f>IF(OR(E4="",F4=""),"",((F4-E4)*24)-(G4/60))</f>
        <v/>
      </c>
      <c r="I4" s="7" t="n">
        <v>8</v>
      </c>
      <c r="J4" s="6">
        <f>IF(OR(H4="",I4=""),"",MAX(0,H4-I4))</f>
        <v/>
      </c>
      <c r="K4" s="6">
        <f>IF(OR(E4="",E4&lt;=TIME(8,0,0)),0,MAX(0,(E4-TIME(8,0,0))*24))</f>
        <v/>
      </c>
      <c r="L4" s="8">
        <f>IF(H4="","",IF(IFERROR(FIND("Služobná",M4),0)&gt;0,"Služobná cesta",IF(H4&lt;I4,"Nedostatočná","Štandard")))</f>
        <v/>
      </c>
      <c r="M4" s="9" t="inlineStr">
        <is>
          <t>Nadčas</t>
        </is>
      </c>
      <c r="N4" s="10" t="inlineStr">
        <is>
          <t>Áno</t>
        </is>
      </c>
    </row>
    <row r="5">
      <c r="A5" s="40" t="n">
        <v>46189</v>
      </c>
      <c r="B5" s="12" t="inlineStr">
        <is>
          <t>Zuzana Tóthová</t>
        </is>
      </c>
      <c r="C5" s="12" t="inlineStr">
        <is>
          <t>Predaj</t>
        </is>
      </c>
      <c r="D5" s="12" t="inlineStr">
        <is>
          <t>Nitra</t>
        </is>
      </c>
      <c r="E5" s="39" t="n">
        <v>0.3333333333333333</v>
      </c>
      <c r="F5" s="39" t="n">
        <v>0.6875</v>
      </c>
      <c r="G5" s="5" t="n">
        <v>30</v>
      </c>
      <c r="H5" s="13">
        <f>IF(OR(E5="",F5=""),"",((F5-E5)*24)-(G5/60))</f>
        <v/>
      </c>
      <c r="I5" s="7" t="n">
        <v>8</v>
      </c>
      <c r="J5" s="13">
        <f>IF(OR(H5="",I5=""),"",MAX(0,H5-I5))</f>
        <v/>
      </c>
      <c r="K5" s="13">
        <f>IF(OR(E5="",E5&lt;=TIME(8,0,0)),0,MAX(0,(E5-TIME(8,0,0))*24))</f>
        <v/>
      </c>
      <c r="L5" s="14">
        <f>IF(H5="","",IF(IFERROR(FIND("Služobná",M5),0)&gt;0,"Služobná cesta",IF(H5&lt;I5,"Nedostatočná","Štandard")))</f>
        <v/>
      </c>
      <c r="M5" s="9" t="inlineStr"/>
      <c r="N5" s="10" t="inlineStr">
        <is>
          <t>Áno</t>
        </is>
      </c>
    </row>
    <row r="6">
      <c r="A6" s="38" t="n">
        <v>46190</v>
      </c>
      <c r="B6" s="3" t="inlineStr">
        <is>
          <t>Martin Baláž</t>
        </is>
      </c>
      <c r="C6" s="3" t="inlineStr">
        <is>
          <t>Sklad</t>
        </is>
      </c>
      <c r="D6" s="3" t="inlineStr">
        <is>
          <t>Prešov</t>
        </is>
      </c>
      <c r="E6" s="39" t="n">
        <v>0.3333333333333333</v>
      </c>
      <c r="F6" s="39" t="n">
        <v>0.6458333333333334</v>
      </c>
      <c r="G6" s="5" t="n">
        <v>45</v>
      </c>
      <c r="H6" s="6">
        <f>IF(OR(E6="",F6=""),"",((F6-E6)*24)-(G6/60))</f>
        <v/>
      </c>
      <c r="I6" s="7" t="n">
        <v>8</v>
      </c>
      <c r="J6" s="6">
        <f>IF(OR(H6="",I6=""),"",MAX(0,H6-I6))</f>
        <v/>
      </c>
      <c r="K6" s="6">
        <f>IF(OR(E6="",E6&lt;=TIME(8,0,0)),0,MAX(0,(E6-TIME(8,0,0))*24))</f>
        <v/>
      </c>
      <c r="L6" s="8">
        <f>IF(H6="","",IF(IFERROR(FIND("Služobná",M6),0)&gt;0,"Služobná cesta",IF(H6&lt;I6,"Nedostatočná","Štandard")))</f>
        <v/>
      </c>
      <c r="M6" s="9" t="inlineStr">
        <is>
          <t>Kratšia zmena</t>
        </is>
      </c>
      <c r="N6" s="10" t="inlineStr">
        <is>
          <t>Nie</t>
        </is>
      </c>
    </row>
    <row r="7">
      <c r="A7" s="40" t="n">
        <v>46190</v>
      </c>
      <c r="B7" s="12" t="inlineStr">
        <is>
          <t>Katarína Hudáková</t>
        </is>
      </c>
      <c r="C7" s="12" t="inlineStr">
        <is>
          <t>Účtovníctvo</t>
        </is>
      </c>
      <c r="D7" s="12" t="inlineStr">
        <is>
          <t>Banská Bystrica</t>
        </is>
      </c>
      <c r="E7" s="39" t="n">
        <v>0.3333333333333333</v>
      </c>
      <c r="F7" s="39" t="n">
        <v>0.6875</v>
      </c>
      <c r="G7" s="5" t="n">
        <v>30</v>
      </c>
      <c r="H7" s="13">
        <f>IF(OR(E7="",F7=""),"",((F7-E7)*24)-(G7/60))</f>
        <v/>
      </c>
      <c r="I7" s="7" t="n">
        <v>8</v>
      </c>
      <c r="J7" s="13">
        <f>IF(OR(H7="",I7=""),"",MAX(0,H7-I7))</f>
        <v/>
      </c>
      <c r="K7" s="13">
        <f>IF(OR(E7="",E7&lt;=TIME(8,0,0)),0,MAX(0,(E7-TIME(8,0,0))*24))</f>
        <v/>
      </c>
      <c r="L7" s="14">
        <f>IF(H7="","",IF(IFERROR(FIND("Služobná",M7),0)&gt;0,"Služobná cesta",IF(H7&lt;I7,"Nedostatočná","Štandard")))</f>
        <v/>
      </c>
      <c r="M7" s="9" t="inlineStr"/>
      <c r="N7" s="10" t="inlineStr">
        <is>
          <t>Áno</t>
        </is>
      </c>
    </row>
    <row r="8">
      <c r="A8" s="38" t="n">
        <v>46190</v>
      </c>
      <c r="B8" s="3" t="inlineStr">
        <is>
          <t>Lukáš Varga</t>
        </is>
      </c>
      <c r="C8" s="3" t="inlineStr">
        <is>
          <t>Obchod</t>
        </is>
      </c>
      <c r="D8" s="3" t="inlineStr">
        <is>
          <t>Trnava</t>
        </is>
      </c>
      <c r="E8" s="39" t="n">
        <v>0.3333333333333333</v>
      </c>
      <c r="F8" s="39" t="n">
        <v>0.7604166666666666</v>
      </c>
      <c r="G8" s="5" t="n">
        <v>30</v>
      </c>
      <c r="H8" s="6">
        <f>IF(OR(E8="",F8=""),"",((F8-E8)*24)-(G8/60))</f>
        <v/>
      </c>
      <c r="I8" s="7" t="n">
        <v>8</v>
      </c>
      <c r="J8" s="6">
        <f>IF(OR(H8="",I8=""),"",MAX(0,H8-I8))</f>
        <v/>
      </c>
      <c r="K8" s="6">
        <f>IF(OR(E8="",E8&lt;=TIME(8,0,0)),0,MAX(0,(E8-TIME(8,0,0))*24))</f>
        <v/>
      </c>
      <c r="L8" s="8">
        <f>IF(H8="","",IF(IFERROR(FIND("Služobná",M8),0)&gt;0,"Služobná cesta",IF(H8&lt;I8,"Nedostatočná","Štandard")))</f>
        <v/>
      </c>
      <c r="M8" s="9" t="inlineStr">
        <is>
          <t>Nadčas po 18:00</t>
        </is>
      </c>
      <c r="N8" s="10" t="inlineStr">
        <is>
          <t>Áno</t>
        </is>
      </c>
    </row>
    <row r="9">
      <c r="A9" s="40" t="n">
        <v>46190</v>
      </c>
      <c r="B9" s="12" t="inlineStr">
        <is>
          <t>Eva Šimková</t>
        </is>
      </c>
      <c r="C9" s="12" t="inlineStr">
        <is>
          <t>Marketing</t>
        </is>
      </c>
      <c r="D9" s="12" t="inlineStr">
        <is>
          <t>Trenčín</t>
        </is>
      </c>
      <c r="E9" s="39" t="n">
        <v>0.3333333333333333</v>
      </c>
      <c r="F9" s="39" t="n">
        <v>0.6875</v>
      </c>
      <c r="G9" s="5" t="n">
        <v>30</v>
      </c>
      <c r="H9" s="13">
        <f>IF(OR(E9="",F9=""),"",((F9-E9)*24)-(G9/60))</f>
        <v/>
      </c>
      <c r="I9" s="7" t="n">
        <v>8</v>
      </c>
      <c r="J9" s="13">
        <f>IF(OR(H9="",I9=""),"",MAX(0,H9-I9))</f>
        <v/>
      </c>
      <c r="K9" s="13">
        <f>IF(OR(E9="",E9&lt;=TIME(8,0,0)),0,MAX(0,(E9-TIME(8,0,0))*24))</f>
        <v/>
      </c>
      <c r="L9" s="14">
        <f>IF(H9="","",IF(IFERROR(FIND("Služobná",M9),0)&gt;0,"Služobná cesta",IF(H9&lt;I9,"Nedostatočná","Štandard")))</f>
        <v/>
      </c>
      <c r="M9" s="9" t="inlineStr">
        <is>
          <t>Služobná cesta</t>
        </is>
      </c>
      <c r="N9" s="10" t="inlineStr">
        <is>
          <t>Nie</t>
        </is>
      </c>
    </row>
    <row r="10">
      <c r="A10" s="38" t="n">
        <v>46191</v>
      </c>
      <c r="B10" s="3" t="inlineStr">
        <is>
          <t>Tomáš Kmeť</t>
        </is>
      </c>
      <c r="C10" s="3" t="inlineStr">
        <is>
          <t>Servis</t>
        </is>
      </c>
      <c r="D10" s="3" t="inlineStr">
        <is>
          <t>Martin</t>
        </is>
      </c>
      <c r="E10" s="39" t="n">
        <v>0.3541666666666667</v>
      </c>
      <c r="F10" s="39" t="n">
        <v>0.6875</v>
      </c>
      <c r="G10" s="5" t="n">
        <v>30</v>
      </c>
      <c r="H10" s="6">
        <f>IF(OR(E10="",F10=""),"",((F10-E10)*24)-(G10/60))</f>
        <v/>
      </c>
      <c r="I10" s="7" t="n">
        <v>8</v>
      </c>
      <c r="J10" s="6">
        <f>IF(OR(H10="",I10=""),"",MAX(0,H10-I10))</f>
        <v/>
      </c>
      <c r="K10" s="6">
        <f>IF(OR(E10="",E10&lt;=TIME(8,0,0)),0,MAX(0,(E10-TIME(8,0,0))*24))</f>
        <v/>
      </c>
      <c r="L10" s="8">
        <f>IF(H10="","",IF(IFERROR(FIND("Služobná",M10),0)&gt;0,"Služobná cesta",IF(H10&lt;I10,"Nedostatočná","Štandard")))</f>
        <v/>
      </c>
      <c r="M10" s="9" t="inlineStr">
        <is>
          <t>Meškanie, problém s dopravou</t>
        </is>
      </c>
      <c r="N10" s="10" t="inlineStr">
        <is>
          <t>Nie</t>
        </is>
      </c>
    </row>
    <row r="11">
      <c r="A11" s="40" t="n">
        <v>46191</v>
      </c>
      <c r="B11" s="12" t="inlineStr">
        <is>
          <t>Monika Benková</t>
        </is>
      </c>
      <c r="C11" s="12" t="inlineStr">
        <is>
          <t>Administratíva</t>
        </is>
      </c>
      <c r="D11" s="12" t="inlineStr">
        <is>
          <t>Poprad</t>
        </is>
      </c>
      <c r="E11" s="39" t="n">
        <v>0.3333333333333333</v>
      </c>
      <c r="F11" s="39" t="n">
        <v>0.6875</v>
      </c>
      <c r="G11" s="5" t="n">
        <v>30</v>
      </c>
      <c r="H11" s="13">
        <f>IF(OR(E11="",F11=""),"",((F11-E11)*24)-(G11/60))</f>
        <v/>
      </c>
      <c r="I11" s="7" t="n">
        <v>8</v>
      </c>
      <c r="J11" s="13">
        <f>IF(OR(H11="",I11=""),"",MAX(0,H11-I11))</f>
        <v/>
      </c>
      <c r="K11" s="13">
        <f>IF(OR(E11="",E11&lt;=TIME(8,0,0)),0,MAX(0,(E11-TIME(8,0,0))*24))</f>
        <v/>
      </c>
      <c r="L11" s="14">
        <f>IF(H11="","",IF(IFERROR(FIND("Služobná",M11),0)&gt;0,"Služobná cesta",IF(H11&lt;I11,"Nedostatočná","Štandard")))</f>
        <v/>
      </c>
      <c r="M11" s="9" t="inlineStr"/>
      <c r="N11" s="10" t="inlineStr">
        <is>
          <t>Áno</t>
        </is>
      </c>
    </row>
  </sheetData>
  <conditionalFormatting sqref="J2:J11">
    <cfRule type="expression" priority="1" dxfId="0" stopIfTrue="0">
      <formula>J2&gt;0</formula>
    </cfRule>
  </conditionalFormatting>
  <conditionalFormatting sqref="K2:K11">
    <cfRule type="expression" priority="2" dxfId="1" stopIfTrue="0">
      <formula>K2&gt;0</formula>
    </cfRule>
  </conditionalFormatting>
  <conditionalFormatting sqref="L2:L11">
    <cfRule type="expression" priority="3" dxfId="2" stopIfTrue="0">
      <formula>L2="Nedostatočná"</formula>
    </cfRule>
  </conditionalFormatting>
  <conditionalFormatting sqref="N2:N11">
    <cfRule type="expression" priority="4" dxfId="3" stopIfTrue="0">
      <formula>N2="Nie"</formula>
    </cfRule>
  </conditionalFormatting>
  <dataValidations count="1">
    <dataValidation sqref="N2:N100" showErrorMessage="1" showInputMessage="1" allowBlank="0" type="list">
      <formula1>"Áno,Nie"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8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2" customWidth="1" min="7" max="7"/>
    <col width="18" customWidth="1" min="8" max="8"/>
  </cols>
  <sheetData>
    <row r="1" ht="28" customHeight="1">
      <c r="A1" s="15" t="inlineStr">
        <is>
          <t>MANAŽÉRSKY PREHĽAD DOCHÁDZKY – JÚN 2026</t>
        </is>
      </c>
      <c r="B1" s="16" t="n"/>
      <c r="C1" s="16" t="n"/>
      <c r="D1" s="16" t="n"/>
      <c r="E1" s="16" t="n"/>
      <c r="F1" s="16" t="n"/>
      <c r="G1" s="16" t="n"/>
      <c r="H1" s="17" t="n"/>
    </row>
    <row r="2"/>
    <row r="3" ht="18" customHeight="1">
      <c r="A3" s="18" t="inlineStr">
        <is>
          <t>KPI – KĽÚČOVÉ UKAZOVATELE</t>
        </is>
      </c>
    </row>
    <row r="4" ht="20" customHeight="1">
      <c r="A4" s="19" t="inlineStr">
        <is>
          <t>Počet záznamov</t>
        </is>
      </c>
      <c r="B4" s="19" t="inlineStr">
        <is>
          <t>Priem. hodiny/deň</t>
        </is>
      </c>
      <c r="C4" s="19" t="inlineStr">
        <is>
          <t>Súčet nadčasov (h)</t>
        </is>
      </c>
      <c r="D4" s="19" t="inlineStr">
        <is>
          <t>Počet oneskorení</t>
        </is>
      </c>
      <c r="E4" s="19" t="inlineStr">
        <is>
          <t>Neschválené záznamy</t>
        </is>
      </c>
      <c r="F4" s="19" t="inlineStr">
        <is>
          <t>Nedostatočná doch.</t>
        </is>
      </c>
      <c r="G4" s="19" t="inlineStr">
        <is>
          <t>Schválené (%)</t>
        </is>
      </c>
      <c r="H4" s="19" t="inlineStr">
        <is>
          <t>Služobné cesty</t>
        </is>
      </c>
    </row>
    <row r="5" ht="30" customHeight="1">
      <c r="A5" s="20">
        <f>COUNTA(Dochádzka!B2:B1000)</f>
        <v/>
      </c>
      <c r="B5" s="21">
        <f>IFERROR(AVERAGE(Dochádzka!H2:H1000),0)</f>
        <v/>
      </c>
      <c r="C5" s="22">
        <f>IFERROR(SUM(Dochádzka!J2:J1000),0)</f>
        <v/>
      </c>
      <c r="D5" s="23">
        <f>COUNTIF(Dochádzka!K2:K1000,"&gt;0")</f>
        <v/>
      </c>
      <c r="E5" s="23">
        <f>COUNTIF(Dochádzka!N2:N1000,"Nie")</f>
        <v/>
      </c>
      <c r="F5" s="23">
        <f>COUNTIF(Dochádzka!L2:L1000,"Nedostatočná")</f>
        <v/>
      </c>
      <c r="G5" s="24">
        <f>IFERROR(COUNTIF(Dochádzka!N2:N1000,"Áno")/COUNTA(Dochádzka!B2:B1000),0)</f>
        <v/>
      </c>
      <c r="H5" s="25">
        <f>COUNTIF(Dochádzka!L2:L1000,"Služobná cesta")</f>
        <v/>
      </c>
    </row>
    <row r="6"/>
    <row r="7" ht="20" customHeight="1">
      <c r="A7" s="18" t="inlineStr">
        <is>
          <t>ODPRACOVANÉ HODINY PODĽA ZAMESTNANCA</t>
        </is>
      </c>
      <c r="F7" s="18" t="inlineStr">
        <is>
          <t>TYP DOCHÁDZKY – POČTY</t>
        </is>
      </c>
    </row>
    <row r="8">
      <c r="A8" s="1" t="inlineStr">
        <is>
          <t>Zamestnanec</t>
        </is>
      </c>
      <c r="B8" s="1" t="inlineStr">
        <is>
          <t>Odprac. hodiny</t>
        </is>
      </c>
      <c r="C8" s="1" t="inlineStr">
        <is>
          <t>Nadčas</t>
        </is>
      </c>
      <c r="D8" s="1" t="inlineStr">
        <is>
          <t>Meškanie</t>
        </is>
      </c>
      <c r="F8" s="1" t="inlineStr">
        <is>
          <t>Typ</t>
        </is>
      </c>
      <c r="G8" s="1" t="inlineStr">
        <is>
          <t>Počet</t>
        </is>
      </c>
    </row>
    <row r="9">
      <c r="A9" s="12" t="inlineStr">
        <is>
          <t>Ján Novák</t>
        </is>
      </c>
      <c r="B9" s="13">
        <f>IFERROR(SUMIF(Dochádzka!B:B,"Ján Novák",Dochádzka!H:H),0)</f>
        <v/>
      </c>
      <c r="C9" s="13">
        <f>IFERROR(SUMIF(Dochádzka!B:B,"Ján Novák",Dochádzka!J:J),0)</f>
        <v/>
      </c>
      <c r="D9" s="13">
        <f>IFERROR(SUMIF(Dochádzka!B:B,"Ján Novák",Dochádzka!K:K),0)</f>
        <v/>
      </c>
      <c r="F9" s="12" t="inlineStr">
        <is>
          <t>Štandard</t>
        </is>
      </c>
      <c r="G9" s="26">
        <f>COUNTIF(Dochádzka!L2:L1000,"Štandard")</f>
        <v/>
      </c>
    </row>
    <row r="10">
      <c r="A10" s="3" t="inlineStr">
        <is>
          <t>Mária Kováčová</t>
        </is>
      </c>
      <c r="B10" s="6">
        <f>IFERROR(SUMIF(Dochádzka!B:B,"Mária Kováčová",Dochádzka!H:H),0)</f>
        <v/>
      </c>
      <c r="C10" s="6">
        <f>IFERROR(SUMIF(Dochádzka!B:B,"Mária Kováčová",Dochádzka!J:J),0)</f>
        <v/>
      </c>
      <c r="D10" s="6">
        <f>IFERROR(SUMIF(Dochádzka!B:B,"Mária Kováčová",Dochádzka!K:K),0)</f>
        <v/>
      </c>
      <c r="F10" s="3" t="inlineStr">
        <is>
          <t>Nedostatočná</t>
        </is>
      </c>
      <c r="G10" s="27">
        <f>COUNTIF(Dochádzka!L2:L1000,"Nedostatočná")</f>
        <v/>
      </c>
    </row>
    <row r="11">
      <c r="A11" s="12" t="inlineStr">
        <is>
          <t>Peter Horváth</t>
        </is>
      </c>
      <c r="B11" s="13">
        <f>IFERROR(SUMIF(Dochádzka!B:B,"Peter Horváth",Dochádzka!H:H),0)</f>
        <v/>
      </c>
      <c r="C11" s="13">
        <f>IFERROR(SUMIF(Dochádzka!B:B,"Peter Horváth",Dochádzka!J:J),0)</f>
        <v/>
      </c>
      <c r="D11" s="13">
        <f>IFERROR(SUMIF(Dochádzka!B:B,"Peter Horváth",Dochádzka!K:K),0)</f>
        <v/>
      </c>
      <c r="F11" s="12" t="inlineStr">
        <is>
          <t>Služobná cesta</t>
        </is>
      </c>
      <c r="G11" s="26">
        <f>COUNTIF(Dochádzka!L2:L1000,"Služobná cesta")</f>
        <v/>
      </c>
    </row>
    <row r="12">
      <c r="A12" s="3" t="inlineStr">
        <is>
          <t>Zuzana Tóthová</t>
        </is>
      </c>
      <c r="B12" s="6">
        <f>IFERROR(SUMIF(Dochádzka!B:B,"Zuzana Tóthová",Dochádzka!H:H),0)</f>
        <v/>
      </c>
      <c r="C12" s="6">
        <f>IFERROR(SUMIF(Dochádzka!B:B,"Zuzana Tóthová",Dochádzka!J:J),0)</f>
        <v/>
      </c>
      <c r="D12" s="6">
        <f>IFERROR(SUMIF(Dochádzka!B:B,"Zuzana Tóthová",Dochádzka!K:K),0)</f>
        <v/>
      </c>
    </row>
    <row r="13">
      <c r="A13" s="12" t="inlineStr">
        <is>
          <t>Martin Baláž</t>
        </is>
      </c>
      <c r="B13" s="13">
        <f>IFERROR(SUMIF(Dochádzka!B:B,"Martin Baláž",Dochádzka!H:H),0)</f>
        <v/>
      </c>
      <c r="C13" s="13">
        <f>IFERROR(SUMIF(Dochádzka!B:B,"Martin Baláž",Dochádzka!J:J),0)</f>
        <v/>
      </c>
      <c r="D13" s="13">
        <f>IFERROR(SUMIF(Dochádzka!B:B,"Martin Baláž",Dochádzka!K:K),0)</f>
        <v/>
      </c>
    </row>
    <row r="14">
      <c r="A14" s="3" t="inlineStr">
        <is>
          <t>Katarína Hudáková</t>
        </is>
      </c>
      <c r="B14" s="6">
        <f>IFERROR(SUMIF(Dochádzka!B:B,"Katarína Hudáková",Dochádzka!H:H),0)</f>
        <v/>
      </c>
      <c r="C14" s="6">
        <f>IFERROR(SUMIF(Dochádzka!B:B,"Katarína Hudáková",Dochádzka!J:J),0)</f>
        <v/>
      </c>
      <c r="D14" s="6">
        <f>IFERROR(SUMIF(Dochádzka!B:B,"Katarína Hudáková",Dochádzka!K:K),0)</f>
        <v/>
      </c>
    </row>
    <row r="15">
      <c r="A15" s="12" t="inlineStr">
        <is>
          <t>Lukáš Varga</t>
        </is>
      </c>
      <c r="B15" s="13">
        <f>IFERROR(SUMIF(Dochádzka!B:B,"Lukáš Varga",Dochádzka!H:H),0)</f>
        <v/>
      </c>
      <c r="C15" s="13">
        <f>IFERROR(SUMIF(Dochádzka!B:B,"Lukáš Varga",Dochádzka!J:J),0)</f>
        <v/>
      </c>
      <c r="D15" s="13">
        <f>IFERROR(SUMIF(Dochádzka!B:B,"Lukáš Varga",Dochádzka!K:K),0)</f>
        <v/>
      </c>
    </row>
    <row r="16">
      <c r="A16" s="3" t="inlineStr">
        <is>
          <t>Eva Šimková</t>
        </is>
      </c>
      <c r="B16" s="6">
        <f>IFERROR(SUMIF(Dochádzka!B:B,"Eva Šimková",Dochádzka!H:H),0)</f>
        <v/>
      </c>
      <c r="C16" s="6">
        <f>IFERROR(SUMIF(Dochádzka!B:B,"Eva Šimková",Dochádzka!J:J),0)</f>
        <v/>
      </c>
      <c r="D16" s="6">
        <f>IFERROR(SUMIF(Dochádzka!B:B,"Eva Šimková",Dochádzka!K:K),0)</f>
        <v/>
      </c>
    </row>
    <row r="17">
      <c r="A17" s="12" t="inlineStr">
        <is>
          <t>Tomáš Kmeť</t>
        </is>
      </c>
      <c r="B17" s="13">
        <f>IFERROR(SUMIF(Dochádzka!B:B,"Tomáš Kmeť",Dochádzka!H:H),0)</f>
        <v/>
      </c>
      <c r="C17" s="13">
        <f>IFERROR(SUMIF(Dochádzka!B:B,"Tomáš Kmeť",Dochádzka!J:J),0)</f>
        <v/>
      </c>
      <c r="D17" s="13">
        <f>IFERROR(SUMIF(Dochádzka!B:B,"Tomáš Kmeť",Dochádzka!K:K),0)</f>
        <v/>
      </c>
    </row>
    <row r="18">
      <c r="A18" s="3" t="inlineStr">
        <is>
          <t>Monika Benková</t>
        </is>
      </c>
      <c r="B18" s="6">
        <f>IFERROR(SUMIF(Dochádzka!B:B,"Monika Benková",Dochádzka!H:H),0)</f>
        <v/>
      </c>
      <c r="C18" s="6">
        <f>IFERROR(SUMIF(Dochádzka!B:B,"Monika Benková",Dochádzka!J:J),0)</f>
        <v/>
      </c>
      <c r="D18" s="6">
        <f>IFERROR(SUMIF(Dochádzka!B:B,"Monika Benková",Dochádzka!K:K),0)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43"/>
  <sheetViews>
    <sheetView workbookViewId="0">
      <selection activeCell="A1" sqref="A1"/>
    </sheetView>
  </sheetViews>
  <sheetFormatPr baseColWidth="8" defaultRowHeight="15"/>
  <cols>
    <col width="6" customWidth="1" min="1" max="1"/>
    <col width="60" customWidth="1" min="2" max="2"/>
    <col width="30" customWidth="1" min="3" max="3"/>
  </cols>
  <sheetData>
    <row r="1" ht="28" customHeight="1">
      <c r="A1" s="15" t="inlineStr">
        <is>
          <t>INŠTRUKCIE – EVIDENCIA DOCHÁDZKY (VZOR)</t>
        </is>
      </c>
      <c r="B1" s="16" t="n"/>
      <c r="C1" s="17" t="n"/>
    </row>
    <row r="2" ht="20" customHeight="1">
      <c r="A2" s="28" t="inlineStr">
        <is>
          <t>1. AKO DOPĹŇAŤ NOVÉ DNI A ZAMESTNANCOV</t>
        </is>
      </c>
    </row>
    <row r="3" ht="18" customHeight="1">
      <c r="A3" s="29" t="inlineStr">
        <is>
          <t>→</t>
        </is>
      </c>
      <c r="B3" s="30" t="inlineStr">
        <is>
          <t>Do hárka 'Dochádzka' pridajte nový riadok pod posledným záznamom.</t>
        </is>
      </c>
    </row>
    <row r="4" ht="18" customHeight="1">
      <c r="A4" s="29" t="inlineStr">
        <is>
          <t>→</t>
        </is>
      </c>
      <c r="B4" s="31" t="inlineStr">
        <is>
          <t>Vyplňte stĺpce: Dátum (DD.MM.YYYY), Meno a priezvisko, Oddelenie, Mesto.</t>
        </is>
      </c>
    </row>
    <row r="5" ht="18" customHeight="1">
      <c r="A5" s="29" t="inlineStr">
        <is>
          <t>→</t>
        </is>
      </c>
      <c r="B5" s="31" t="inlineStr">
        <is>
          <t>Zadajte časy Príchod a Odchod vo formáte HH:MM (napr. 08:00, 16:30).</t>
        </is>
      </c>
    </row>
    <row r="6" ht="18" customHeight="1">
      <c r="A6" s="29" t="inlineStr">
        <is>
          <t>→</t>
        </is>
      </c>
      <c r="B6" s="31" t="inlineStr">
        <is>
          <t>Vyplňte prestávku v minútach (napr. 30 alebo 45).</t>
        </is>
      </c>
    </row>
    <row r="7" ht="18" customHeight="1">
      <c r="A7" s="29" t="inlineStr">
        <is>
          <t>→</t>
        </is>
      </c>
      <c r="B7" s="30" t="inlineStr">
        <is>
          <t>Vzorce v stĺpcoch H (Odpracované hodiny), J (Nadčas), K (Meškanie) a L (Typ) sa vypočítajú automaticky.</t>
        </is>
      </c>
    </row>
    <row r="8"/>
    <row r="9" ht="20" customHeight="1">
      <c r="A9" s="28" t="inlineStr">
        <is>
          <t>2. VÝZNAM STĹPCOV</t>
        </is>
      </c>
    </row>
    <row r="10" ht="18" customHeight="1">
      <c r="A10" s="32" t="inlineStr">
        <is>
          <t>A – Dátum</t>
        </is>
      </c>
      <c r="B10" s="33" t="inlineStr">
        <is>
          <t>Dátum pracovného dňa vo formáte DD.MM.YYYY.</t>
        </is>
      </c>
    </row>
    <row r="11" ht="18" customHeight="1">
      <c r="A11" s="34" t="inlineStr">
        <is>
          <t>B – Meno a priezvisko</t>
        </is>
      </c>
      <c r="B11" s="35" t="inlineStr">
        <is>
          <t>Celé meno zamestnanca (napr. Ján Novák).</t>
        </is>
      </c>
    </row>
    <row r="12" ht="18" customHeight="1">
      <c r="A12" s="32" t="inlineStr">
        <is>
          <t>C – Oddelenie</t>
        </is>
      </c>
      <c r="B12" s="33" t="inlineStr">
        <is>
          <t>Oddelenie zamestnanca (napr. IT, HR, Predaj, Sklad...).</t>
        </is>
      </c>
    </row>
    <row r="13" ht="18" customHeight="1">
      <c r="A13" s="34" t="inlineStr">
        <is>
          <t>D – Mesto</t>
        </is>
      </c>
      <c r="B13" s="35" t="inlineStr">
        <is>
          <t>Pracovisko / sídlo zamestnanca.</t>
        </is>
      </c>
    </row>
    <row r="14" ht="18" customHeight="1">
      <c r="A14" s="32" t="inlineStr">
        <is>
          <t>E – Príchod</t>
        </is>
      </c>
      <c r="B14" s="33" t="inlineStr">
        <is>
          <t>Čas príchodu do práce. Formát HH:MM. Referenčný čas: 08:00.</t>
        </is>
      </c>
    </row>
    <row r="15" ht="18" customHeight="1">
      <c r="A15" s="34" t="inlineStr">
        <is>
          <t>F – Odchod</t>
        </is>
      </c>
      <c r="B15" s="35" t="inlineStr">
        <is>
          <t>Čas odchodu z práce. Formát HH:MM.</t>
        </is>
      </c>
    </row>
    <row r="16" ht="18" customHeight="1">
      <c r="A16" s="32" t="inlineStr">
        <is>
          <t>G – Prestávka (min)</t>
        </is>
      </c>
      <c r="B16" s="33" t="inlineStr">
        <is>
          <t>Trvanie prestávky v minútach (30 = 30 minút, 45 = 45 minút).</t>
        </is>
      </c>
    </row>
    <row r="17" ht="18" customHeight="1">
      <c r="A17" s="34" t="inlineStr">
        <is>
          <t>H – Odpracované hodiny</t>
        </is>
      </c>
      <c r="B17" s="35" t="inlineStr">
        <is>
          <t>Automaticky vypočítané: (Odchod – Príchod) × 24 – Prestávka/60.</t>
        </is>
      </c>
    </row>
    <row r="18" ht="18" customHeight="1">
      <c r="A18" s="32" t="inlineStr">
        <is>
          <t>I – Plánované hodiny</t>
        </is>
      </c>
      <c r="B18" s="33" t="inlineStr">
        <is>
          <t>Štandardný pracovný fond dňa (zvyčajne 8,00 hodín).</t>
        </is>
      </c>
    </row>
    <row r="19" ht="18" customHeight="1">
      <c r="A19" s="34" t="inlineStr">
        <is>
          <t>J – Nadčas</t>
        </is>
      </c>
      <c r="B19" s="35" t="inlineStr">
        <is>
          <t>Kladný rozdiel medzi odpracovanými a plánovanými hodinami.</t>
        </is>
      </c>
    </row>
    <row r="20" ht="18" customHeight="1">
      <c r="A20" s="32" t="inlineStr">
        <is>
          <t>K – Meškanie</t>
        </is>
      </c>
      <c r="B20" s="33" t="inlineStr">
        <is>
          <t>Počet hodín oneskorenia oproti štartu 08:00 (kladné = meškanie).</t>
        </is>
      </c>
    </row>
    <row r="21" ht="18" customHeight="1">
      <c r="A21" s="34" t="inlineStr">
        <is>
          <t>L – Typ dochádzky</t>
        </is>
      </c>
      <c r="B21" s="35" t="inlineStr">
        <is>
          <t>Automaticky: Štandard / Nedostatočná / Služobná cesta.</t>
        </is>
      </c>
    </row>
    <row r="22" ht="18" customHeight="1">
      <c r="A22" s="32" t="inlineStr">
        <is>
          <t>M – Poznámka</t>
        </is>
      </c>
      <c r="B22" s="33" t="inlineStr">
        <is>
          <t>Voľný text – dôvod absencie, cestovný príkaz, iná informácia.</t>
        </is>
      </c>
    </row>
    <row r="23" ht="18" customHeight="1">
      <c r="A23" s="34" t="inlineStr">
        <is>
          <t>N – Schválené</t>
        </is>
      </c>
      <c r="B23" s="35" t="inlineStr">
        <is>
          <t>Výber z rozbaľovacieho zoznamu: Áno / Nie. Potvrdzuje nadriadený.</t>
        </is>
      </c>
    </row>
    <row r="24"/>
    <row r="25" ht="20" customHeight="1">
      <c r="A25" s="28" t="inlineStr">
        <is>
          <t>3. AKO AKTUALIZOVAŤ DASHBOARD</t>
        </is>
      </c>
    </row>
    <row r="26" ht="18" customHeight="1">
      <c r="A26" s="29" t="inlineStr">
        <is>
          <t>→</t>
        </is>
      </c>
      <c r="B26" s="30" t="inlineStr">
        <is>
          <t>Hárok 'Prehľad' sa aktualizuje automaticky pri pridaní nových riadkov do 'Dochádzka'.</t>
        </is>
      </c>
    </row>
    <row r="27" ht="18" customHeight="1">
      <c r="A27" s="29" t="inlineStr">
        <is>
          <t>→</t>
        </is>
      </c>
      <c r="B27" s="30" t="inlineStr">
        <is>
          <t>Grafy sa obnovia po pridaní dát – nie je potrebná žiadna manuálna aktualizácia.</t>
        </is>
      </c>
    </row>
    <row r="28" ht="18" customHeight="1">
      <c r="A28" s="29" t="inlineStr">
        <is>
          <t>→</t>
        </is>
      </c>
      <c r="B28" s="30" t="inlineStr">
        <is>
          <t>KPI karty v hornej časti prehľadu zobrazujú súhrnné štatistiky za celý mesiac.</t>
        </is>
      </c>
    </row>
    <row r="29"/>
    <row r="30" ht="20" customHeight="1">
      <c r="A30" s="28" t="inlineStr">
        <is>
          <t>4. FORMÁT ČASU, DÁTUMU A SCHVAĽOVANIA</t>
        </is>
      </c>
    </row>
    <row r="31" ht="18" customHeight="1">
      <c r="A31" s="29" t="inlineStr">
        <is>
          <t>→</t>
        </is>
      </c>
      <c r="B31" s="31" t="inlineStr">
        <is>
          <t>Dátum: DD.MM.YYYY (napr. 16.06.2026). Zadávajte priamo alebo vyberte z kalendára.</t>
        </is>
      </c>
    </row>
    <row r="32" ht="18" customHeight="1">
      <c r="A32" s="29" t="inlineStr">
        <is>
          <t>→</t>
        </is>
      </c>
      <c r="B32" s="31" t="inlineStr">
        <is>
          <t>Čas: HH:MM (napr. 08:00, 17:30). Excel číta čas ako desatinné číslo dňa.</t>
        </is>
      </c>
    </row>
    <row r="33" ht="18" customHeight="1">
      <c r="A33" s="29" t="inlineStr">
        <is>
          <t>→</t>
        </is>
      </c>
      <c r="B33" s="31" t="inlineStr">
        <is>
          <t>Schválenie (stĺpec N): vyberte z rozbaľovacieho zoznamu Áno alebo Nie.</t>
        </is>
      </c>
    </row>
    <row r="34" ht="18" customHeight="1">
      <c r="A34" s="29" t="inlineStr">
        <is>
          <t>→</t>
        </is>
      </c>
      <c r="B34" s="30" t="inlineStr">
        <is>
          <t>Červené zvýraznenie = nedostatočná dochádzka alebo neschválený záznam.</t>
        </is>
      </c>
    </row>
    <row r="35"/>
    <row r="36" ht="20" customHeight="1">
      <c r="A36" s="28" t="inlineStr">
        <is>
          <t>5. UPOZORNENIE</t>
        </is>
      </c>
    </row>
    <row r="37" ht="18" customHeight="1">
      <c r="A37" s="36" t="inlineStr">
        <is>
          <t>⚠</t>
        </is>
      </c>
      <c r="B37" s="30" t="inlineStr">
        <is>
          <t>Táto šablóna slúži ako vzor pre internú evidenciu dochádzky v slovenskom prostredí.</t>
        </is>
      </c>
    </row>
    <row r="38" ht="18" customHeight="1">
      <c r="A38" s="36" t="inlineStr">
        <is>
          <t>⚠</t>
        </is>
      </c>
      <c r="B38" s="30" t="inlineStr">
        <is>
          <t>Nie je náhradou za certifikovaný dochádzadkový systém vyžadovaný zákonom.</t>
        </is>
      </c>
    </row>
    <row r="39" ht="18" customHeight="1">
      <c r="A39" s="36" t="inlineStr">
        <is>
          <t>⚠</t>
        </is>
      </c>
      <c r="B39" s="30" t="inlineStr">
        <is>
          <t>Záznamy schvaľuje priamy nadriadený vyplnením stĺpca N (Schválené = Áno).</t>
        </is>
      </c>
    </row>
    <row r="40" ht="18" customHeight="1">
      <c r="A40" s="36" t="inlineStr">
        <is>
          <t>⚠</t>
        </is>
      </c>
      <c r="B40" s="30" t="inlineStr">
        <is>
          <t>Pre väčšie tímy odporúčame rozdeliť evidenciu podľa mesiacov do samostatných súborov.</t>
        </is>
      </c>
    </row>
    <row r="41" ht="18" customHeight="1">
      <c r="A41" s="36" t="inlineStr">
        <is>
          <t>⚠</t>
        </is>
      </c>
      <c r="B41" s="30" t="inlineStr">
        <is>
          <t>Zálohovanie súboru odporúčame vykonávať pravidelne na sieťový disk alebo cloud (napr. OneDrive).</t>
        </is>
      </c>
    </row>
    <row r="42"/>
    <row r="43">
      <c r="A43" s="37" t="inlineStr">
        <is>
          <t>© 2026 – Interná šablóna evidencie dochádzky | Verzia 1.0 | Dátum vytvorenia: 17.06.2026</t>
        </is>
      </c>
    </row>
  </sheetData>
  <mergeCells count="7">
    <mergeCell ref="A1:C1"/>
    <mergeCell ref="A2:C2"/>
    <mergeCell ref="A9:C9"/>
    <mergeCell ref="A25:C25"/>
    <mergeCell ref="A30:C30"/>
    <mergeCell ref="A36:C36"/>
    <mergeCell ref="A43:C4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2026-06-17T02:52:11Z</dcterms:created>
  <dcterms:modified xmlns:dcterms="http://purl.org/dc/terms/" xmlns:xsi="http://www.w3.org/2001/XMLSchema-instance" xsi:type="dcterms:W3CDTF">2026-06-17T02:52:11Z</dcterms:modified>
</cp:coreProperties>
</file>