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íjmy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Pokyn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 ##0.00 &quot;€&quot;"/>
  </numFmts>
  <fonts count="7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color rgb="0022C55E"/>
    </font>
    <font>
      <b val="1"/>
      <color rgb="000F766E"/>
      <sz val="11"/>
    </font>
    <font>
      <b val="1"/>
      <sz val="10"/>
    </font>
    <font>
      <i val="1"/>
      <color rgb="006B7280"/>
      <sz val="9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DCFCE7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0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0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right" vertical="center"/>
    </xf>
    <xf numFmtId="165" fontId="2" fillId="6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4" fillId="0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165" fontId="0" fillId="7" borderId="1" applyAlignment="1" pivotButton="0" quotePrefix="0" xfId="0">
      <alignment horizontal="right" vertical="center"/>
    </xf>
    <xf numFmtId="0" fontId="0" fillId="7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6" fillId="0" borderId="0" pivotButton="0" quotePrefix="0" xfId="0"/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165" fontId="2" fillId="6" borderId="1" applyAlignment="1" pivotButton="0" quotePrefix="0" xfId="0">
      <alignment horizontal="right" vertical="center"/>
    </xf>
    <xf numFmtId="165" fontId="0" fillId="7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Mesačné príjmy s DPH –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'Prehľad'!$A$3:$A$14</f>
            </numRef>
          </cat>
          <val>
            <numRef>
              <f>'Prehľad'!$E$3:$E$14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Mesačný základ dane –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'Prehľad'!C2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solidFill>
                <a:srgbClr val="14B8A6"/>
              </a:solidFill>
              <a:prstDash val="solid"/>
            </a:ln>
          </spPr>
          <cat>
            <numRef>
              <f>'Prehľad'!$A$3:$A$14</f>
            </numRef>
          </cat>
          <val>
            <numRef>
              <f>'Prehľad'!$C$3:$C$14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25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6" customWidth="1" min="3" max="3"/>
    <col width="14" customWidth="1" min="4" max="4"/>
    <col width="13" customWidth="1" min="5" max="5"/>
    <col width="13" customWidth="1" min="6" max="6"/>
    <col width="14" customWidth="1" min="7" max="7"/>
    <col width="24" customWidth="1" min="8" max="8"/>
    <col width="11" customWidth="1" min="9" max="9"/>
    <col width="14" customWidth="1" min="10" max="10"/>
    <col width="14" customWidth="1" min="11" max="11"/>
    <col width="14" customWidth="1" min="12" max="12"/>
    <col width="16" customWidth="1" min="13" max="13"/>
    <col width="13" customWidth="1" min="14" max="14"/>
    <col width="22" customWidth="1" min="15" max="15"/>
  </cols>
  <sheetData>
    <row r="1" ht="30" customHeight="1">
      <c r="A1" s="1" t="inlineStr">
        <is>
          <t>Evidencia príjmov SZČO – vzor 2026</t>
        </is>
      </c>
    </row>
    <row r="2" ht="22" customHeight="1">
      <c r="A2" s="2" t="inlineStr">
        <is>
          <t>Dátum príjmu</t>
        </is>
      </c>
      <c r="B2" s="2" t="inlineStr">
        <is>
          <t>Číslo dokladu</t>
        </is>
      </c>
      <c r="C2" s="2" t="inlineStr">
        <is>
          <t>Odberateľ</t>
        </is>
      </c>
      <c r="D2" s="2" t="inlineStr">
        <is>
          <t>Mesto</t>
        </is>
      </c>
      <c r="E2" s="2" t="inlineStr">
        <is>
          <t>IČO</t>
        </is>
      </c>
      <c r="F2" s="2" t="inlineStr">
        <is>
          <t>DIČ</t>
        </is>
      </c>
      <c r="G2" s="2" t="inlineStr">
        <is>
          <t>IČ DPH</t>
        </is>
      </c>
      <c r="H2" s="2" t="inlineStr">
        <is>
          <t>Predmet plnenia</t>
        </is>
      </c>
      <c r="I2" s="2" t="inlineStr">
        <is>
          <t>Sadzba DPH</t>
        </is>
      </c>
      <c r="J2" s="2" t="inlineStr">
        <is>
          <t>Základ dane</t>
        </is>
      </c>
      <c r="K2" s="2" t="inlineStr">
        <is>
          <t>DPH</t>
        </is>
      </c>
      <c r="L2" s="2" t="inlineStr">
        <is>
          <t>Spolu s DPH</t>
        </is>
      </c>
      <c r="M2" s="2" t="inlineStr">
        <is>
          <t>Spôsob úhrady</t>
        </is>
      </c>
      <c r="N2" s="2" t="inlineStr">
        <is>
          <t>Stav úhrady</t>
        </is>
      </c>
      <c r="O2" s="2" t="inlineStr">
        <is>
          <t>Poznámka</t>
        </is>
      </c>
    </row>
    <row r="3">
      <c r="A3" s="28" t="n">
        <v>46027</v>
      </c>
      <c r="B3" s="4" t="inlineStr">
        <is>
          <t>PF2026-001</t>
        </is>
      </c>
      <c r="C3" s="4" t="inlineStr">
        <is>
          <t>ABC Market s.r.o.</t>
        </is>
      </c>
      <c r="D3" s="4" t="inlineStr">
        <is>
          <t>Bratislava</t>
        </is>
      </c>
      <c r="E3" s="4" t="inlineStr">
        <is>
          <t>35 123 456</t>
        </is>
      </c>
      <c r="F3" s="4" t="inlineStr">
        <is>
          <t>2021234567</t>
        </is>
      </c>
      <c r="G3" s="4" t="inlineStr">
        <is>
          <t>SK2021234567</t>
        </is>
      </c>
      <c r="H3" s="4" t="inlineStr">
        <is>
          <t>Konzultačné služby</t>
        </is>
      </c>
      <c r="I3" s="5" t="n">
        <v>0.2</v>
      </c>
      <c r="J3" s="29" t="n">
        <v>850</v>
      </c>
      <c r="K3" s="29">
        <f>IF(I3=0.2,J3*0.2,IF(I3=0.1,J3*0.1,IF(I3=0.05,J3*0.05,0)))</f>
        <v/>
      </c>
      <c r="L3" s="29">
        <f>J3+K3</f>
        <v/>
      </c>
      <c r="M3" s="4" t="inlineStr">
        <is>
          <t>Bankový prevod</t>
        </is>
      </c>
      <c r="N3" s="7" t="inlineStr">
        <is>
          <t>Uhradené</t>
        </is>
      </c>
      <c r="O3" s="4" t="inlineStr"/>
    </row>
    <row r="4">
      <c r="A4" s="30" t="n">
        <v>46040</v>
      </c>
      <c r="B4" s="9" t="inlineStr">
        <is>
          <t>PF2026-002</t>
        </is>
      </c>
      <c r="C4" s="9" t="inlineStr">
        <is>
          <t>Mesto Košice</t>
        </is>
      </c>
      <c r="D4" s="9" t="inlineStr">
        <is>
          <t>Košice</t>
        </is>
      </c>
      <c r="E4" s="9" t="inlineStr">
        <is>
          <t>00 691 135</t>
        </is>
      </c>
      <c r="F4" s="9" t="inlineStr">
        <is>
          <t>2021187654</t>
        </is>
      </c>
      <c r="G4" s="9" t="inlineStr">
        <is>
          <t>-</t>
        </is>
      </c>
      <c r="H4" s="9" t="inlineStr">
        <is>
          <t>Školenie zamestnancov</t>
        </is>
      </c>
      <c r="I4" s="10" t="n">
        <v>0.2</v>
      </c>
      <c r="J4" s="31" t="n">
        <v>1200</v>
      </c>
      <c r="K4" s="31">
        <f>IF(I4=0.2,J4*0.2,IF(I4=0.1,J4*0.1,IF(I4=0.05,J4*0.05,0)))</f>
        <v/>
      </c>
      <c r="L4" s="31">
        <f>J4+K4</f>
        <v/>
      </c>
      <c r="M4" s="9" t="inlineStr">
        <is>
          <t>Bankový prevod</t>
        </is>
      </c>
      <c r="N4" s="7" t="inlineStr">
        <is>
          <t>Uhradené</t>
        </is>
      </c>
      <c r="O4" s="9" t="inlineStr"/>
    </row>
    <row r="5">
      <c r="A5" s="28" t="n">
        <v>46055</v>
      </c>
      <c r="B5" s="4" t="inlineStr">
        <is>
          <t>PF2026-003</t>
        </is>
      </c>
      <c r="C5" s="4" t="inlineStr">
        <is>
          <t>Tatra Engineering a.s.</t>
        </is>
      </c>
      <c r="D5" s="4" t="inlineStr">
        <is>
          <t>Žilina</t>
        </is>
      </c>
      <c r="E5" s="4" t="inlineStr">
        <is>
          <t>31 456 789</t>
        </is>
      </c>
      <c r="F5" s="4" t="inlineStr">
        <is>
          <t>2021456789</t>
        </is>
      </c>
      <c r="G5" s="4" t="inlineStr">
        <is>
          <t>SK2021456789</t>
        </is>
      </c>
      <c r="H5" s="4" t="inlineStr">
        <is>
          <t>IT analýza</t>
        </is>
      </c>
      <c r="I5" s="5" t="n">
        <v>0.2</v>
      </c>
      <c r="J5" s="29" t="n">
        <v>1450</v>
      </c>
      <c r="K5" s="29">
        <f>IF(I5=0.2,J5*0.2,IF(I5=0.1,J5*0.1,IF(I5=0.05,J5*0.05,0)))</f>
        <v/>
      </c>
      <c r="L5" s="29">
        <f>J5+K5</f>
        <v/>
      </c>
      <c r="M5" s="4" t="inlineStr">
        <is>
          <t>Bankový prevod</t>
        </is>
      </c>
      <c r="N5" s="7" t="inlineStr">
        <is>
          <t>Uhradené</t>
        </is>
      </c>
      <c r="O5" s="4" t="inlineStr"/>
    </row>
    <row r="6">
      <c r="A6" s="30" t="n">
        <v>46067</v>
      </c>
      <c r="B6" s="9" t="inlineStr">
        <is>
          <t>PF2026-004</t>
        </is>
      </c>
      <c r="C6" s="9" t="inlineStr">
        <is>
          <t>Zuzana Tóthová</t>
        </is>
      </c>
      <c r="D6" s="9" t="inlineStr">
        <is>
          <t>Nitra</t>
        </is>
      </c>
      <c r="E6" s="9" t="inlineStr">
        <is>
          <t>-</t>
        </is>
      </c>
      <c r="F6" s="9" t="inlineStr">
        <is>
          <t>-</t>
        </is>
      </c>
      <c r="G6" s="9" t="inlineStr">
        <is>
          <t>-</t>
        </is>
      </c>
      <c r="H6" s="9" t="inlineStr">
        <is>
          <t>Grafické práce</t>
        </is>
      </c>
      <c r="I6" s="10" t="n">
        <v>0</v>
      </c>
      <c r="J6" s="31" t="n">
        <v>320</v>
      </c>
      <c r="K6" s="31">
        <f>IF(I6=0.2,J6*0.2,IF(I6=0.1,J6*0.1,IF(I6=0.05,J6*0.05,0)))</f>
        <v/>
      </c>
      <c r="L6" s="31">
        <f>J6+K6</f>
        <v/>
      </c>
      <c r="M6" s="9" t="inlineStr">
        <is>
          <t>Hotovosť</t>
        </is>
      </c>
      <c r="N6" s="7" t="inlineStr">
        <is>
          <t>Uhradené</t>
        </is>
      </c>
      <c r="O6" s="9" t="inlineStr">
        <is>
          <t>Oslobodené od DPH</t>
        </is>
      </c>
    </row>
    <row r="7">
      <c r="A7" s="28" t="n">
        <v>46091</v>
      </c>
      <c r="B7" s="4" t="inlineStr">
        <is>
          <t>PF2026-005</t>
        </is>
      </c>
      <c r="C7" s="4" t="inlineStr">
        <is>
          <t>Prešovská tlačiareň s.r.o.</t>
        </is>
      </c>
      <c r="D7" s="4" t="inlineStr">
        <is>
          <t>Prešov</t>
        </is>
      </c>
      <c r="E7" s="4" t="inlineStr">
        <is>
          <t>47 987 654</t>
        </is>
      </c>
      <c r="F7" s="4" t="inlineStr">
        <is>
          <t>2021678901</t>
        </is>
      </c>
      <c r="G7" s="4" t="inlineStr">
        <is>
          <t>SK2021678901</t>
        </is>
      </c>
      <c r="H7" s="4" t="inlineStr">
        <is>
          <t>DTP úpravy</t>
        </is>
      </c>
      <c r="I7" s="5" t="n">
        <v>0.2</v>
      </c>
      <c r="J7" s="29" t="n">
        <v>680</v>
      </c>
      <c r="K7" s="29">
        <f>IF(I7=0.2,J7*0.2,IF(I7=0.1,J7*0.1,IF(I7=0.05,J7*0.05,0)))</f>
        <v/>
      </c>
      <c r="L7" s="29">
        <f>J7+K7</f>
        <v/>
      </c>
      <c r="M7" s="4" t="inlineStr">
        <is>
          <t>Bankový prevod</t>
        </is>
      </c>
      <c r="N7" s="7" t="inlineStr">
        <is>
          <t>Uhradené</t>
        </is>
      </c>
      <c r="O7" s="4" t="inlineStr"/>
    </row>
    <row r="8">
      <c r="A8" s="30" t="n">
        <v>46106</v>
      </c>
      <c r="B8" s="9" t="inlineStr">
        <is>
          <t>PF2026-006</t>
        </is>
      </c>
      <c r="C8" s="9" t="inlineStr">
        <is>
          <t>Katarína Hudáková</t>
        </is>
      </c>
      <c r="D8" s="9" t="inlineStr">
        <is>
          <t>Trnava</t>
        </is>
      </c>
      <c r="E8" s="9" t="inlineStr">
        <is>
          <t>-</t>
        </is>
      </c>
      <c r="F8" s="9" t="inlineStr">
        <is>
          <t>-</t>
        </is>
      </c>
      <c r="G8" s="9" t="inlineStr">
        <is>
          <t>-</t>
        </is>
      </c>
      <c r="H8" s="9" t="inlineStr">
        <is>
          <t>Poradenstvo</t>
        </is>
      </c>
      <c r="I8" s="10" t="n">
        <v>0</v>
      </c>
      <c r="J8" s="31" t="n">
        <v>240</v>
      </c>
      <c r="K8" s="31">
        <f>IF(I8=0.2,J8*0.2,IF(I8=0.1,J8*0.1,IF(I8=0.05,J8*0.05,0)))</f>
        <v/>
      </c>
      <c r="L8" s="31">
        <f>J8+K8</f>
        <v/>
      </c>
      <c r="M8" s="9" t="inlineStr">
        <is>
          <t>Hotovosť</t>
        </is>
      </c>
      <c r="N8" s="7" t="inlineStr">
        <is>
          <t>Uhradené</t>
        </is>
      </c>
      <c r="O8" s="9" t="inlineStr">
        <is>
          <t>Oslobodené od DPH</t>
        </is>
      </c>
    </row>
    <row r="9">
      <c r="A9" s="28" t="n">
        <v>46120</v>
      </c>
      <c r="B9" s="4" t="inlineStr">
        <is>
          <t>PF2026-007</t>
        </is>
      </c>
      <c r="C9" s="4" t="inlineStr">
        <is>
          <t>Martinus s.r.o.</t>
        </is>
      </c>
      <c r="D9" s="4" t="inlineStr">
        <is>
          <t>Martin</t>
        </is>
      </c>
      <c r="E9" s="4" t="inlineStr">
        <is>
          <t>36 789 012</t>
        </is>
      </c>
      <c r="F9" s="4" t="inlineStr">
        <is>
          <t>2021345678</t>
        </is>
      </c>
      <c r="G9" s="4" t="inlineStr">
        <is>
          <t>SK2021345678</t>
        </is>
      </c>
      <c r="H9" s="4" t="inlineStr">
        <is>
          <t>Marketingová stratégia</t>
        </is>
      </c>
      <c r="I9" s="5" t="n">
        <v>0.2</v>
      </c>
      <c r="J9" s="29" t="n">
        <v>980</v>
      </c>
      <c r="K9" s="29">
        <f>IF(I9=0.2,J9*0.2,IF(I9=0.1,J9*0.1,IF(I9=0.05,J9*0.05,0)))</f>
        <v/>
      </c>
      <c r="L9" s="29">
        <f>J9+K9</f>
        <v/>
      </c>
      <c r="M9" s="4" t="inlineStr">
        <is>
          <t>Bankový prevod</t>
        </is>
      </c>
      <c r="N9" s="7" t="inlineStr">
        <is>
          <t>Uhradené</t>
        </is>
      </c>
      <c r="O9" s="4" t="inlineStr"/>
    </row>
    <row r="10">
      <c r="A10" s="30" t="n">
        <v>46131</v>
      </c>
      <c r="B10" s="9" t="inlineStr">
        <is>
          <t>PF2026-008</t>
        </is>
      </c>
      <c r="C10" s="9" t="inlineStr">
        <is>
          <t>Miriam Šimková</t>
        </is>
      </c>
      <c r="D10" s="9" t="inlineStr">
        <is>
          <t>Poprad</t>
        </is>
      </c>
      <c r="E10" s="9" t="inlineStr">
        <is>
          <t>-</t>
        </is>
      </c>
      <c r="F10" s="9" t="inlineStr">
        <is>
          <t>-</t>
        </is>
      </c>
      <c r="G10" s="9" t="inlineStr">
        <is>
          <t>-</t>
        </is>
      </c>
      <c r="H10" s="9" t="inlineStr">
        <is>
          <t>Preklad textov</t>
        </is>
      </c>
      <c r="I10" s="10" t="n">
        <v>0</v>
      </c>
      <c r="J10" s="31" t="n">
        <v>410</v>
      </c>
      <c r="K10" s="31">
        <f>IF(I10=0.2,J10*0.2,IF(I10=0.1,J10*0.1,IF(I10=0.05,J10*0.05,0)))</f>
        <v/>
      </c>
      <c r="L10" s="31">
        <f>J10+K10</f>
        <v/>
      </c>
      <c r="M10" s="9" t="inlineStr">
        <is>
          <t>Bankový prevod</t>
        </is>
      </c>
      <c r="N10" s="7" t="inlineStr">
        <is>
          <t>Uhradené</t>
        </is>
      </c>
      <c r="O10" s="9" t="inlineStr"/>
    </row>
    <row r="11">
      <c r="A11" s="28" t="n">
        <v>46154</v>
      </c>
      <c r="B11" s="4" t="inlineStr">
        <is>
          <t>PF2026-009</t>
        </is>
      </c>
      <c r="C11" s="4" t="inlineStr">
        <is>
          <t>Trenčianske služby s.r.o.</t>
        </is>
      </c>
      <c r="D11" s="4" t="inlineStr">
        <is>
          <t>Trenčín</t>
        </is>
      </c>
      <c r="E11" s="4" t="inlineStr">
        <is>
          <t>44 321 987</t>
        </is>
      </c>
      <c r="F11" s="4" t="inlineStr">
        <is>
          <t>2021567890</t>
        </is>
      </c>
      <c r="G11" s="4" t="inlineStr">
        <is>
          <t>SK2021567890</t>
        </is>
      </c>
      <c r="H11" s="4" t="inlineStr">
        <is>
          <t>Správa webu</t>
        </is>
      </c>
      <c r="I11" s="5" t="n">
        <v>0.2</v>
      </c>
      <c r="J11" s="29" t="n">
        <v>1100</v>
      </c>
      <c r="K11" s="29">
        <f>IF(I11=0.2,J11*0.2,IF(I11=0.1,J11*0.1,IF(I11=0.05,J11*0.05,0)))</f>
        <v/>
      </c>
      <c r="L11" s="29">
        <f>J11+K11</f>
        <v/>
      </c>
      <c r="M11" s="4" t="inlineStr">
        <is>
          <t>Bankový prevod</t>
        </is>
      </c>
      <c r="N11" s="7" t="inlineStr">
        <is>
          <t>Uhradené</t>
        </is>
      </c>
      <c r="O11" s="4" t="inlineStr">
        <is>
          <t>Mesačná správa</t>
        </is>
      </c>
    </row>
    <row r="12" ht="22" customHeight="1">
      <c r="A12" s="12" t="inlineStr">
        <is>
          <t>SPOLU</t>
        </is>
      </c>
      <c r="B12" s="13" t="n"/>
      <c r="C12" s="13" t="n"/>
      <c r="D12" s="13" t="n"/>
      <c r="E12" s="13" t="n"/>
      <c r="F12" s="13" t="n"/>
      <c r="G12" s="13" t="n"/>
      <c r="H12" s="13" t="n"/>
      <c r="I12" s="13" t="n"/>
      <c r="J12" s="32">
        <f>SUM(J3:J11)</f>
        <v/>
      </c>
      <c r="K12" s="32">
        <f>SUM(K3:K11)</f>
        <v/>
      </c>
      <c r="L12" s="32">
        <f>SUM(L3:L11)</f>
        <v/>
      </c>
      <c r="M12" s="13" t="n"/>
      <c r="N12" s="13" t="n"/>
      <c r="O12" s="13" t="n"/>
    </row>
  </sheetData>
  <mergeCells count="1">
    <mergeCell ref="A1:O1"/>
  </mergeCells>
  <dataValidations count="3">
    <dataValidation sqref="M3:M100" showErrorMessage="1" showInputMessage="1" allowBlank="1" type="list">
      <formula1>"Bankový prevod,Hotovosť,Platobná karta,Zápočet"</formula1>
    </dataValidation>
    <dataValidation sqref="N3:N100" showErrorMessage="1" showInputMessage="1" allowBlank="1" type="list">
      <formula1>"Uhradené,Čaká na úhradu,Čiastočne uhradené,Stornované"</formula1>
    </dataValidation>
    <dataValidation sqref="I3:I100" showErrorMessage="1" showInputMessage="1" allowBlank="1" type="list">
      <formula1>"0%,5%,10%,20%"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6" customWidth="1" min="3" max="3"/>
    <col width="16" customWidth="1" min="4" max="4"/>
    <col width="16" customWidth="1" min="5" max="5"/>
    <col width="17" customWidth="1" min="6" max="6"/>
    <col width="17" customWidth="1" min="7" max="7"/>
    <col width="20" customWidth="1" min="8" max="8"/>
  </cols>
  <sheetData>
    <row r="1" ht="30" customHeight="1">
      <c r="A1" s="1" t="inlineStr">
        <is>
          <t>Mesačný prehľad príjmov SZČO – 2026</t>
        </is>
      </c>
    </row>
    <row r="2" ht="22" customHeight="1">
      <c r="A2" s="2" t="inlineStr">
        <is>
          <t>Mesiac</t>
        </is>
      </c>
      <c r="B2" s="2" t="inlineStr">
        <is>
          <t>Počet príjmov</t>
        </is>
      </c>
      <c r="C2" s="2" t="inlineStr">
        <is>
          <t>Základ dane</t>
        </is>
      </c>
      <c r="D2" s="2" t="inlineStr">
        <is>
          <t>DPH</t>
        </is>
      </c>
      <c r="E2" s="2" t="inlineStr">
        <is>
          <t>Spolu s DPH</t>
        </is>
      </c>
      <c r="F2" s="2" t="inlineStr">
        <is>
          <t>Priemerný príjem</t>
        </is>
      </c>
      <c r="G2" s="2" t="inlineStr">
        <is>
          <t>Podiel hotovosť</t>
        </is>
      </c>
      <c r="H2" s="2" t="inlineStr">
        <is>
          <t>Podiel bankový prevod</t>
        </is>
      </c>
    </row>
    <row r="3">
      <c r="A3" s="4" t="inlineStr">
        <is>
          <t>Január</t>
        </is>
      </c>
      <c r="B3" s="15">
        <f>COUNTIFS(Príjmy!$A$3:$A$11,"&gt;="&amp;DATE(2026,1,1),Príjmy!$A$3:$A$11,"&lt;"&amp;DATE(2026,2,1))</f>
        <v/>
      </c>
      <c r="C3" s="29">
        <f>IFERROR(SUMIFS(Príjmy!$J$3:$J$11,Príjmy!$A$3:$A$11,"&gt;="&amp;DATE(2026,1,1),Príjmy!$A$3:$A$11,"&lt;"&amp;DATE(2026,2,1)),0)</f>
        <v/>
      </c>
      <c r="D3" s="29">
        <f>IFERROR(SUMIFS(Príjmy!$K$3:$K$11,Príjmy!$A$3:$A$11,"&gt;="&amp;DATE(2026,1,1),Príjmy!$A$3:$A$11,"&lt;"&amp;DATE(2026,2,1)),0)</f>
        <v/>
      </c>
      <c r="E3" s="29">
        <f>IFERROR(SUMIFS(Príjmy!$L$3:$L$11,Príjmy!$A$3:$A$11,"&gt;="&amp;DATE(2026,1,1),Príjmy!$A$3:$A$11,"&lt;"&amp;DATE(2026,2,1)),0)</f>
        <v/>
      </c>
      <c r="F3" s="29">
        <f>IFERROR(C3/B3,0)</f>
        <v/>
      </c>
      <c r="G3" s="5">
        <f>IFERROR(SUMIFS(Príjmy!$L$3:$L$11,Príjmy!$A$3:$A$11,"&gt;="&amp;DATE(2026,1,1),Príjmy!$A$3:$A$11,"&lt;"&amp;DATE(2026,2,1),Príjmy!$M$3:$M$11,"Hotovosť")/E3,0)</f>
        <v/>
      </c>
      <c r="H3" s="5">
        <f>IFERROR(SUMIFS(Príjmy!$L$3:$L$11,Príjmy!$A$3:$A$11,"&gt;="&amp;DATE(2026,1,1),Príjmy!$A$3:$A$11,"&lt;"&amp;DATE(2026,2,1),Príjmy!$M$3:$M$11,"Bankový prevod")/E3,0)</f>
        <v/>
      </c>
    </row>
    <row r="4">
      <c r="A4" s="9" t="inlineStr">
        <is>
          <t>Február</t>
        </is>
      </c>
      <c r="B4" s="16">
        <f>COUNTIFS(Príjmy!$A$3:$A$11,"&gt;="&amp;DATE(2026,2,1),Príjmy!$A$3:$A$11,"&lt;"&amp;DATE(2026,3,1))</f>
        <v/>
      </c>
      <c r="C4" s="31">
        <f>IFERROR(SUMIFS(Príjmy!$J$3:$J$11,Príjmy!$A$3:$A$11,"&gt;="&amp;DATE(2026,2,1),Príjmy!$A$3:$A$11,"&lt;"&amp;DATE(2026,3,1)),0)</f>
        <v/>
      </c>
      <c r="D4" s="31">
        <f>IFERROR(SUMIFS(Príjmy!$K$3:$K$11,Príjmy!$A$3:$A$11,"&gt;="&amp;DATE(2026,2,1),Príjmy!$A$3:$A$11,"&lt;"&amp;DATE(2026,3,1)),0)</f>
        <v/>
      </c>
      <c r="E4" s="31">
        <f>IFERROR(SUMIFS(Príjmy!$L$3:$L$11,Príjmy!$A$3:$A$11,"&gt;="&amp;DATE(2026,2,1),Príjmy!$A$3:$A$11,"&lt;"&amp;DATE(2026,3,1)),0)</f>
        <v/>
      </c>
      <c r="F4" s="31">
        <f>IFERROR(C4/B4,0)</f>
        <v/>
      </c>
      <c r="G4" s="10">
        <f>IFERROR(SUMIFS(Príjmy!$L$3:$L$11,Príjmy!$A$3:$A$11,"&gt;="&amp;DATE(2026,2,1),Príjmy!$A$3:$A$11,"&lt;"&amp;DATE(2026,3,1),Príjmy!$M$3:$M$11,"Hotovosť")/E4,0)</f>
        <v/>
      </c>
      <c r="H4" s="10">
        <f>IFERROR(SUMIFS(Príjmy!$L$3:$L$11,Príjmy!$A$3:$A$11,"&gt;="&amp;DATE(2026,2,1),Príjmy!$A$3:$A$11,"&lt;"&amp;DATE(2026,3,1),Príjmy!$M$3:$M$11,"Bankový prevod")/E4,0)</f>
        <v/>
      </c>
    </row>
    <row r="5">
      <c r="A5" s="4" t="inlineStr">
        <is>
          <t>Marec</t>
        </is>
      </c>
      <c r="B5" s="15">
        <f>COUNTIFS(Príjmy!$A$3:$A$11,"&gt;="&amp;DATE(2026,3,1),Príjmy!$A$3:$A$11,"&lt;"&amp;DATE(2026,4,1))</f>
        <v/>
      </c>
      <c r="C5" s="29">
        <f>IFERROR(SUMIFS(Príjmy!$J$3:$J$11,Príjmy!$A$3:$A$11,"&gt;="&amp;DATE(2026,3,1),Príjmy!$A$3:$A$11,"&lt;"&amp;DATE(2026,4,1)),0)</f>
        <v/>
      </c>
      <c r="D5" s="29">
        <f>IFERROR(SUMIFS(Príjmy!$K$3:$K$11,Príjmy!$A$3:$A$11,"&gt;="&amp;DATE(2026,3,1),Príjmy!$A$3:$A$11,"&lt;"&amp;DATE(2026,4,1)),0)</f>
        <v/>
      </c>
      <c r="E5" s="29">
        <f>IFERROR(SUMIFS(Príjmy!$L$3:$L$11,Príjmy!$A$3:$A$11,"&gt;="&amp;DATE(2026,3,1),Príjmy!$A$3:$A$11,"&lt;"&amp;DATE(2026,4,1)),0)</f>
        <v/>
      </c>
      <c r="F5" s="29">
        <f>IFERROR(C5/B5,0)</f>
        <v/>
      </c>
      <c r="G5" s="5">
        <f>IFERROR(SUMIFS(Príjmy!$L$3:$L$11,Príjmy!$A$3:$A$11,"&gt;="&amp;DATE(2026,3,1),Príjmy!$A$3:$A$11,"&lt;"&amp;DATE(2026,4,1),Príjmy!$M$3:$M$11,"Hotovosť")/E5,0)</f>
        <v/>
      </c>
      <c r="H5" s="5">
        <f>IFERROR(SUMIFS(Príjmy!$L$3:$L$11,Príjmy!$A$3:$A$11,"&gt;="&amp;DATE(2026,3,1),Príjmy!$A$3:$A$11,"&lt;"&amp;DATE(2026,4,1),Príjmy!$M$3:$M$11,"Bankový prevod")/E5,0)</f>
        <v/>
      </c>
    </row>
    <row r="6">
      <c r="A6" s="9" t="inlineStr">
        <is>
          <t>Apríl</t>
        </is>
      </c>
      <c r="B6" s="16">
        <f>COUNTIFS(Príjmy!$A$3:$A$11,"&gt;="&amp;DATE(2026,4,1),Príjmy!$A$3:$A$11,"&lt;"&amp;DATE(2026,5,1))</f>
        <v/>
      </c>
      <c r="C6" s="31">
        <f>IFERROR(SUMIFS(Príjmy!$J$3:$J$11,Príjmy!$A$3:$A$11,"&gt;="&amp;DATE(2026,4,1),Príjmy!$A$3:$A$11,"&lt;"&amp;DATE(2026,5,1)),0)</f>
        <v/>
      </c>
      <c r="D6" s="31">
        <f>IFERROR(SUMIFS(Príjmy!$K$3:$K$11,Príjmy!$A$3:$A$11,"&gt;="&amp;DATE(2026,4,1),Príjmy!$A$3:$A$11,"&lt;"&amp;DATE(2026,5,1)),0)</f>
        <v/>
      </c>
      <c r="E6" s="31">
        <f>IFERROR(SUMIFS(Príjmy!$L$3:$L$11,Príjmy!$A$3:$A$11,"&gt;="&amp;DATE(2026,4,1),Príjmy!$A$3:$A$11,"&lt;"&amp;DATE(2026,5,1)),0)</f>
        <v/>
      </c>
      <c r="F6" s="31">
        <f>IFERROR(C6/B6,0)</f>
        <v/>
      </c>
      <c r="G6" s="10">
        <f>IFERROR(SUMIFS(Príjmy!$L$3:$L$11,Príjmy!$A$3:$A$11,"&gt;="&amp;DATE(2026,4,1),Príjmy!$A$3:$A$11,"&lt;"&amp;DATE(2026,5,1),Príjmy!$M$3:$M$11,"Hotovosť")/E6,0)</f>
        <v/>
      </c>
      <c r="H6" s="10">
        <f>IFERROR(SUMIFS(Príjmy!$L$3:$L$11,Príjmy!$A$3:$A$11,"&gt;="&amp;DATE(2026,4,1),Príjmy!$A$3:$A$11,"&lt;"&amp;DATE(2026,5,1),Príjmy!$M$3:$M$11,"Bankový prevod")/E6,0)</f>
        <v/>
      </c>
    </row>
    <row r="7">
      <c r="A7" s="4" t="inlineStr">
        <is>
          <t>Máj</t>
        </is>
      </c>
      <c r="B7" s="15">
        <f>COUNTIFS(Príjmy!$A$3:$A$11,"&gt;="&amp;DATE(2026,5,1),Príjmy!$A$3:$A$11,"&lt;"&amp;DATE(2026,6,1))</f>
        <v/>
      </c>
      <c r="C7" s="29">
        <f>IFERROR(SUMIFS(Príjmy!$J$3:$J$11,Príjmy!$A$3:$A$11,"&gt;="&amp;DATE(2026,5,1),Príjmy!$A$3:$A$11,"&lt;"&amp;DATE(2026,6,1)),0)</f>
        <v/>
      </c>
      <c r="D7" s="29">
        <f>IFERROR(SUMIFS(Príjmy!$K$3:$K$11,Príjmy!$A$3:$A$11,"&gt;="&amp;DATE(2026,5,1),Príjmy!$A$3:$A$11,"&lt;"&amp;DATE(2026,6,1)),0)</f>
        <v/>
      </c>
      <c r="E7" s="29">
        <f>IFERROR(SUMIFS(Príjmy!$L$3:$L$11,Príjmy!$A$3:$A$11,"&gt;="&amp;DATE(2026,5,1),Príjmy!$A$3:$A$11,"&lt;"&amp;DATE(2026,6,1)),0)</f>
        <v/>
      </c>
      <c r="F7" s="29">
        <f>IFERROR(C7/B7,0)</f>
        <v/>
      </c>
      <c r="G7" s="5">
        <f>IFERROR(SUMIFS(Príjmy!$L$3:$L$11,Príjmy!$A$3:$A$11,"&gt;="&amp;DATE(2026,5,1),Príjmy!$A$3:$A$11,"&lt;"&amp;DATE(2026,6,1),Príjmy!$M$3:$M$11,"Hotovosť")/E7,0)</f>
        <v/>
      </c>
      <c r="H7" s="5">
        <f>IFERROR(SUMIFS(Príjmy!$L$3:$L$11,Príjmy!$A$3:$A$11,"&gt;="&amp;DATE(2026,5,1),Príjmy!$A$3:$A$11,"&lt;"&amp;DATE(2026,6,1),Príjmy!$M$3:$M$11,"Bankový prevod")/E7,0)</f>
        <v/>
      </c>
    </row>
    <row r="8">
      <c r="A8" s="9" t="inlineStr">
        <is>
          <t>Jún</t>
        </is>
      </c>
      <c r="B8" s="16">
        <f>COUNTIFS(Príjmy!$A$3:$A$11,"&gt;="&amp;DATE(2026,6,1),Príjmy!$A$3:$A$11,"&lt;"&amp;DATE(2026,7,1))</f>
        <v/>
      </c>
      <c r="C8" s="31">
        <f>IFERROR(SUMIFS(Príjmy!$J$3:$J$11,Príjmy!$A$3:$A$11,"&gt;="&amp;DATE(2026,6,1),Príjmy!$A$3:$A$11,"&lt;"&amp;DATE(2026,7,1)),0)</f>
        <v/>
      </c>
      <c r="D8" s="31">
        <f>IFERROR(SUMIFS(Príjmy!$K$3:$K$11,Príjmy!$A$3:$A$11,"&gt;="&amp;DATE(2026,6,1),Príjmy!$A$3:$A$11,"&lt;"&amp;DATE(2026,7,1)),0)</f>
        <v/>
      </c>
      <c r="E8" s="31">
        <f>IFERROR(SUMIFS(Príjmy!$L$3:$L$11,Príjmy!$A$3:$A$11,"&gt;="&amp;DATE(2026,6,1),Príjmy!$A$3:$A$11,"&lt;"&amp;DATE(2026,7,1)),0)</f>
        <v/>
      </c>
      <c r="F8" s="31">
        <f>IFERROR(C8/B8,0)</f>
        <v/>
      </c>
      <c r="G8" s="10">
        <f>IFERROR(SUMIFS(Príjmy!$L$3:$L$11,Príjmy!$A$3:$A$11,"&gt;="&amp;DATE(2026,6,1),Príjmy!$A$3:$A$11,"&lt;"&amp;DATE(2026,7,1),Príjmy!$M$3:$M$11,"Hotovosť")/E8,0)</f>
        <v/>
      </c>
      <c r="H8" s="10">
        <f>IFERROR(SUMIFS(Príjmy!$L$3:$L$11,Príjmy!$A$3:$A$11,"&gt;="&amp;DATE(2026,6,1),Príjmy!$A$3:$A$11,"&lt;"&amp;DATE(2026,7,1),Príjmy!$M$3:$M$11,"Bankový prevod")/E8,0)</f>
        <v/>
      </c>
    </row>
    <row r="9">
      <c r="A9" s="4" t="inlineStr">
        <is>
          <t>Júl</t>
        </is>
      </c>
      <c r="B9" s="15">
        <f>COUNTIFS(Príjmy!$A$3:$A$11,"&gt;="&amp;DATE(2026,7,1),Príjmy!$A$3:$A$11,"&lt;"&amp;DATE(2026,8,1))</f>
        <v/>
      </c>
      <c r="C9" s="29">
        <f>IFERROR(SUMIFS(Príjmy!$J$3:$J$11,Príjmy!$A$3:$A$11,"&gt;="&amp;DATE(2026,7,1),Príjmy!$A$3:$A$11,"&lt;"&amp;DATE(2026,8,1)),0)</f>
        <v/>
      </c>
      <c r="D9" s="29">
        <f>IFERROR(SUMIFS(Príjmy!$K$3:$K$11,Príjmy!$A$3:$A$11,"&gt;="&amp;DATE(2026,7,1),Príjmy!$A$3:$A$11,"&lt;"&amp;DATE(2026,8,1)),0)</f>
        <v/>
      </c>
      <c r="E9" s="29">
        <f>IFERROR(SUMIFS(Príjmy!$L$3:$L$11,Príjmy!$A$3:$A$11,"&gt;="&amp;DATE(2026,7,1),Príjmy!$A$3:$A$11,"&lt;"&amp;DATE(2026,8,1)),0)</f>
        <v/>
      </c>
      <c r="F9" s="29">
        <f>IFERROR(C9/B9,0)</f>
        <v/>
      </c>
      <c r="G9" s="5">
        <f>IFERROR(SUMIFS(Príjmy!$L$3:$L$11,Príjmy!$A$3:$A$11,"&gt;="&amp;DATE(2026,7,1),Príjmy!$A$3:$A$11,"&lt;"&amp;DATE(2026,8,1),Príjmy!$M$3:$M$11,"Hotovosť")/E9,0)</f>
        <v/>
      </c>
      <c r="H9" s="5">
        <f>IFERROR(SUMIFS(Príjmy!$L$3:$L$11,Príjmy!$A$3:$A$11,"&gt;="&amp;DATE(2026,7,1),Príjmy!$A$3:$A$11,"&lt;"&amp;DATE(2026,8,1),Príjmy!$M$3:$M$11,"Bankový prevod")/E9,0)</f>
        <v/>
      </c>
    </row>
    <row r="10">
      <c r="A10" s="9" t="inlineStr">
        <is>
          <t>August</t>
        </is>
      </c>
      <c r="B10" s="16">
        <f>COUNTIFS(Príjmy!$A$3:$A$11,"&gt;="&amp;DATE(2026,8,1),Príjmy!$A$3:$A$11,"&lt;"&amp;DATE(2026,9,1))</f>
        <v/>
      </c>
      <c r="C10" s="31">
        <f>IFERROR(SUMIFS(Príjmy!$J$3:$J$11,Príjmy!$A$3:$A$11,"&gt;="&amp;DATE(2026,8,1),Príjmy!$A$3:$A$11,"&lt;"&amp;DATE(2026,9,1)),0)</f>
        <v/>
      </c>
      <c r="D10" s="31">
        <f>IFERROR(SUMIFS(Príjmy!$K$3:$K$11,Príjmy!$A$3:$A$11,"&gt;="&amp;DATE(2026,8,1),Príjmy!$A$3:$A$11,"&lt;"&amp;DATE(2026,9,1)),0)</f>
        <v/>
      </c>
      <c r="E10" s="31">
        <f>IFERROR(SUMIFS(Príjmy!$L$3:$L$11,Príjmy!$A$3:$A$11,"&gt;="&amp;DATE(2026,8,1),Príjmy!$A$3:$A$11,"&lt;"&amp;DATE(2026,9,1)),0)</f>
        <v/>
      </c>
      <c r="F10" s="31">
        <f>IFERROR(C10/B10,0)</f>
        <v/>
      </c>
      <c r="G10" s="10">
        <f>IFERROR(SUMIFS(Príjmy!$L$3:$L$11,Príjmy!$A$3:$A$11,"&gt;="&amp;DATE(2026,8,1),Príjmy!$A$3:$A$11,"&lt;"&amp;DATE(2026,9,1),Príjmy!$M$3:$M$11,"Hotovosť")/E10,0)</f>
        <v/>
      </c>
      <c r="H10" s="10">
        <f>IFERROR(SUMIFS(Príjmy!$L$3:$L$11,Príjmy!$A$3:$A$11,"&gt;="&amp;DATE(2026,8,1),Príjmy!$A$3:$A$11,"&lt;"&amp;DATE(2026,9,1),Príjmy!$M$3:$M$11,"Bankový prevod")/E10,0)</f>
        <v/>
      </c>
    </row>
    <row r="11">
      <c r="A11" s="4" t="inlineStr">
        <is>
          <t>September</t>
        </is>
      </c>
      <c r="B11" s="15">
        <f>COUNTIFS(Príjmy!$A$3:$A$11,"&gt;="&amp;DATE(2026,9,1),Príjmy!$A$3:$A$11,"&lt;"&amp;DATE(2026,10,1))</f>
        <v/>
      </c>
      <c r="C11" s="29">
        <f>IFERROR(SUMIFS(Príjmy!$J$3:$J$11,Príjmy!$A$3:$A$11,"&gt;="&amp;DATE(2026,9,1),Príjmy!$A$3:$A$11,"&lt;"&amp;DATE(2026,10,1)),0)</f>
        <v/>
      </c>
      <c r="D11" s="29">
        <f>IFERROR(SUMIFS(Príjmy!$K$3:$K$11,Príjmy!$A$3:$A$11,"&gt;="&amp;DATE(2026,9,1),Príjmy!$A$3:$A$11,"&lt;"&amp;DATE(2026,10,1)),0)</f>
        <v/>
      </c>
      <c r="E11" s="29">
        <f>IFERROR(SUMIFS(Príjmy!$L$3:$L$11,Príjmy!$A$3:$A$11,"&gt;="&amp;DATE(2026,9,1),Príjmy!$A$3:$A$11,"&lt;"&amp;DATE(2026,10,1)),0)</f>
        <v/>
      </c>
      <c r="F11" s="29">
        <f>IFERROR(C11/B11,0)</f>
        <v/>
      </c>
      <c r="G11" s="5">
        <f>IFERROR(SUMIFS(Príjmy!$L$3:$L$11,Príjmy!$A$3:$A$11,"&gt;="&amp;DATE(2026,9,1),Príjmy!$A$3:$A$11,"&lt;"&amp;DATE(2026,10,1),Príjmy!$M$3:$M$11,"Hotovosť")/E11,0)</f>
        <v/>
      </c>
      <c r="H11" s="5">
        <f>IFERROR(SUMIFS(Príjmy!$L$3:$L$11,Príjmy!$A$3:$A$11,"&gt;="&amp;DATE(2026,9,1),Príjmy!$A$3:$A$11,"&lt;"&amp;DATE(2026,10,1),Príjmy!$M$3:$M$11,"Bankový prevod")/E11,0)</f>
        <v/>
      </c>
    </row>
    <row r="12">
      <c r="A12" s="9" t="inlineStr">
        <is>
          <t>Október</t>
        </is>
      </c>
      <c r="B12" s="16">
        <f>COUNTIFS(Príjmy!$A$3:$A$11,"&gt;="&amp;DATE(2026,10,1),Príjmy!$A$3:$A$11,"&lt;"&amp;DATE(2026,11,1))</f>
        <v/>
      </c>
      <c r="C12" s="31">
        <f>IFERROR(SUMIFS(Príjmy!$J$3:$J$11,Príjmy!$A$3:$A$11,"&gt;="&amp;DATE(2026,10,1),Príjmy!$A$3:$A$11,"&lt;"&amp;DATE(2026,11,1)),0)</f>
        <v/>
      </c>
      <c r="D12" s="31">
        <f>IFERROR(SUMIFS(Príjmy!$K$3:$K$11,Príjmy!$A$3:$A$11,"&gt;="&amp;DATE(2026,10,1),Príjmy!$A$3:$A$11,"&lt;"&amp;DATE(2026,11,1)),0)</f>
        <v/>
      </c>
      <c r="E12" s="31">
        <f>IFERROR(SUMIFS(Príjmy!$L$3:$L$11,Príjmy!$A$3:$A$11,"&gt;="&amp;DATE(2026,10,1),Príjmy!$A$3:$A$11,"&lt;"&amp;DATE(2026,11,1)),0)</f>
        <v/>
      </c>
      <c r="F12" s="31">
        <f>IFERROR(C12/B12,0)</f>
        <v/>
      </c>
      <c r="G12" s="10">
        <f>IFERROR(SUMIFS(Príjmy!$L$3:$L$11,Príjmy!$A$3:$A$11,"&gt;="&amp;DATE(2026,10,1),Príjmy!$A$3:$A$11,"&lt;"&amp;DATE(2026,11,1),Príjmy!$M$3:$M$11,"Hotovosť")/E12,0)</f>
        <v/>
      </c>
      <c r="H12" s="10">
        <f>IFERROR(SUMIFS(Príjmy!$L$3:$L$11,Príjmy!$A$3:$A$11,"&gt;="&amp;DATE(2026,10,1),Príjmy!$A$3:$A$11,"&lt;"&amp;DATE(2026,11,1),Príjmy!$M$3:$M$11,"Bankový prevod")/E12,0)</f>
        <v/>
      </c>
    </row>
    <row r="13">
      <c r="A13" s="4" t="inlineStr">
        <is>
          <t>November</t>
        </is>
      </c>
      <c r="B13" s="15">
        <f>COUNTIFS(Príjmy!$A$3:$A$11,"&gt;="&amp;DATE(2026,11,1),Príjmy!$A$3:$A$11,"&lt;"&amp;DATE(2026,12,1))</f>
        <v/>
      </c>
      <c r="C13" s="29">
        <f>IFERROR(SUMIFS(Príjmy!$J$3:$J$11,Príjmy!$A$3:$A$11,"&gt;="&amp;DATE(2026,11,1),Príjmy!$A$3:$A$11,"&lt;"&amp;DATE(2026,12,1)),0)</f>
        <v/>
      </c>
      <c r="D13" s="29">
        <f>IFERROR(SUMIFS(Príjmy!$K$3:$K$11,Príjmy!$A$3:$A$11,"&gt;="&amp;DATE(2026,11,1),Príjmy!$A$3:$A$11,"&lt;"&amp;DATE(2026,12,1)),0)</f>
        <v/>
      </c>
      <c r="E13" s="29">
        <f>IFERROR(SUMIFS(Príjmy!$L$3:$L$11,Príjmy!$A$3:$A$11,"&gt;="&amp;DATE(2026,11,1),Príjmy!$A$3:$A$11,"&lt;"&amp;DATE(2026,12,1)),0)</f>
        <v/>
      </c>
      <c r="F13" s="29">
        <f>IFERROR(C13/B13,0)</f>
        <v/>
      </c>
      <c r="G13" s="5">
        <f>IFERROR(SUMIFS(Príjmy!$L$3:$L$11,Príjmy!$A$3:$A$11,"&gt;="&amp;DATE(2026,11,1),Príjmy!$A$3:$A$11,"&lt;"&amp;DATE(2026,12,1),Príjmy!$M$3:$M$11,"Hotovosť")/E13,0)</f>
        <v/>
      </c>
      <c r="H13" s="5">
        <f>IFERROR(SUMIFS(Príjmy!$L$3:$L$11,Príjmy!$A$3:$A$11,"&gt;="&amp;DATE(2026,11,1),Príjmy!$A$3:$A$11,"&lt;"&amp;DATE(2026,12,1),Príjmy!$M$3:$M$11,"Bankový prevod")/E13,0)</f>
        <v/>
      </c>
    </row>
    <row r="14">
      <c r="A14" s="9" t="inlineStr">
        <is>
          <t>December</t>
        </is>
      </c>
      <c r="B14" s="16">
        <f>COUNTIFS(Príjmy!$A$3:$A$11,"&gt;="&amp;DATE(2026,12,1),Príjmy!$A$3:$A$11,"&lt;"&amp;DATE(2027,1,1))</f>
        <v/>
      </c>
      <c r="C14" s="31">
        <f>IFERROR(SUMIFS(Príjmy!$J$3:$J$11,Príjmy!$A$3:$A$11,"&gt;="&amp;DATE(2026,12,1),Príjmy!$A$3:$A$11,"&lt;"&amp;DATE(2027,1,1)),0)</f>
        <v/>
      </c>
      <c r="D14" s="31">
        <f>IFERROR(SUMIFS(Príjmy!$K$3:$K$11,Príjmy!$A$3:$A$11,"&gt;="&amp;DATE(2026,12,1),Príjmy!$A$3:$A$11,"&lt;"&amp;DATE(2027,1,1)),0)</f>
        <v/>
      </c>
      <c r="E14" s="31">
        <f>IFERROR(SUMIFS(Príjmy!$L$3:$L$11,Príjmy!$A$3:$A$11,"&gt;="&amp;DATE(2026,12,1),Príjmy!$A$3:$A$11,"&lt;"&amp;DATE(2027,1,1)),0)</f>
        <v/>
      </c>
      <c r="F14" s="31">
        <f>IFERROR(C14/B14,0)</f>
        <v/>
      </c>
      <c r="G14" s="10">
        <f>IFERROR(SUMIFS(Príjmy!$L$3:$L$11,Príjmy!$A$3:$A$11,"&gt;="&amp;DATE(2026,12,1),Príjmy!$A$3:$A$11,"&lt;"&amp;DATE(2027,1,1),Príjmy!$M$3:$M$11,"Hotovosť")/E14,0)</f>
        <v/>
      </c>
      <c r="H14" s="10">
        <f>IFERROR(SUMIFS(Príjmy!$L$3:$L$11,Príjmy!$A$3:$A$11,"&gt;="&amp;DATE(2026,12,1),Príjmy!$A$3:$A$11,"&lt;"&amp;DATE(2027,1,1),Príjmy!$M$3:$M$11,"Bankový prevod")/E14,0)</f>
        <v/>
      </c>
    </row>
    <row r="15" ht="22" customHeight="1">
      <c r="A15" s="12" t="inlineStr">
        <is>
          <t>SPOLU</t>
        </is>
      </c>
      <c r="B15" s="13">
        <f>SUM(B3:B14)</f>
        <v/>
      </c>
      <c r="C15" s="32">
        <f>SUM(C3:C14)</f>
        <v/>
      </c>
      <c r="D15" s="32">
        <f>SUM(D3:D14)</f>
        <v/>
      </c>
      <c r="E15" s="32">
        <f>SUM(E3:E14)</f>
        <v/>
      </c>
      <c r="F15" s="32">
        <f>IFERROR(E15/B15,0)</f>
        <v/>
      </c>
      <c r="G15" s="17" t="n"/>
      <c r="H15" s="17" t="n"/>
    </row>
    <row r="16"/>
    <row r="17">
      <c r="A17" s="18" t="inlineStr">
        <is>
          <t>Kľúčové ukazovatele</t>
        </is>
      </c>
    </row>
    <row r="18">
      <c r="A18" s="19" t="inlineStr">
        <is>
          <t>Celkový základ dane (rok 2026):</t>
        </is>
      </c>
      <c r="B18" s="33">
        <f>IFERROR(SUM(Príjmy!J3:J11),0)</f>
        <v/>
      </c>
    </row>
    <row r="19">
      <c r="A19" s="19" t="inlineStr">
        <is>
          <t>Celková DPH (rok 2026):</t>
        </is>
      </c>
      <c r="B19" s="33">
        <f>IFERROR(SUM(Príjmy!K3:K11),0)</f>
        <v/>
      </c>
    </row>
    <row r="20">
      <c r="A20" s="19" t="inlineStr">
        <is>
          <t>Celkové príjmy s DPH (rok 2026):</t>
        </is>
      </c>
      <c r="B20" s="33">
        <f>IFERROR(SUM(Príjmy!L3:L11),0)</f>
        <v/>
      </c>
    </row>
    <row r="21">
      <c r="A21" s="19" t="inlineStr">
        <is>
          <t>Počet faktúr spolu:</t>
        </is>
      </c>
      <c r="B21" s="21">
        <f>COUNTA(Príjmy!B3:B11)</f>
        <v/>
      </c>
    </row>
    <row r="22">
      <c r="A22" s="19" t="inlineStr">
        <is>
          <t>Uhradené faktúry:</t>
        </is>
      </c>
      <c r="B22" s="21">
        <f>COUNTIF(Príjmy!N3:N11,"Uhradené")</f>
        <v/>
      </c>
    </row>
    <row r="23">
      <c r="A23" s="19" t="inlineStr">
        <is>
          <t>Priemerný príjem na faktúru:</t>
        </is>
      </c>
      <c r="B23" s="33">
        <f>IFERROR(J18/J21,0)</f>
        <v/>
      </c>
    </row>
  </sheetData>
  <mergeCells count="7">
    <mergeCell ref="A1:H1"/>
    <mergeCell ref="A18"/>
    <mergeCell ref="A19"/>
    <mergeCell ref="A20"/>
    <mergeCell ref="A21"/>
    <mergeCell ref="A22"/>
    <mergeCell ref="A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38" customWidth="1" min="3" max="3"/>
    <col width="28" customWidth="1" min="4" max="4"/>
  </cols>
  <sheetData>
    <row r="1" ht="30" customHeight="1">
      <c r="A1" s="1" t="inlineStr">
        <is>
          <t>Pokyny na vyplňovanie evidencie príjmov SZČO</t>
        </is>
      </c>
    </row>
    <row r="2" ht="20" customHeight="1">
      <c r="A2" s="22" t="inlineStr">
        <is>
          <t>1. Všeobecné pokyny</t>
        </is>
      </c>
      <c r="B2" s="34" t="n"/>
      <c r="C2" s="34" t="n"/>
      <c r="D2" s="35" t="n"/>
    </row>
    <row r="3" ht="36" customHeight="1">
      <c r="A3" s="23" t="inlineStr">
        <is>
          <t>Účel tabuľky</t>
        </is>
      </c>
      <c r="B3" s="24" t="inlineStr">
        <is>
          <t>Táto evidencia slúži na zaznamenávanie všetkých zdaniteľných príjmov SZČO (živnostníka / slobodného povolania) za rok 2026. Tabuľka NIE JE náhradou daňového priznania, ale pomôckou pri jeho zostavení.</t>
        </is>
      </c>
      <c r="C3" s="34" t="n"/>
      <c r="D3" s="35" t="n"/>
    </row>
    <row r="4" ht="36" customHeight="1">
      <c r="A4" s="25" t="inlineStr">
        <is>
          <t>Rok evidencie</t>
        </is>
      </c>
      <c r="B4" s="26" t="inlineStr">
        <is>
          <t>Zadávajte iba príjmy z roku 2026. Príjmy z iných rokov evidujte v samostatnom súbore.</t>
        </is>
      </c>
      <c r="C4" s="34" t="n"/>
      <c r="D4" s="35" t="n"/>
    </row>
    <row r="5" ht="36" customHeight="1">
      <c r="A5" s="23" t="inlineStr">
        <is>
          <t>Zálohovanie</t>
        </is>
      </c>
      <c r="B5" s="24" t="inlineStr">
        <is>
          <t>Súbor pravidelne zálohujte. Odporúčame aj tlačenú kópiu pre prípad daňovej kontroly.</t>
        </is>
      </c>
      <c r="C5" s="34" t="n"/>
      <c r="D5" s="35" t="n"/>
    </row>
    <row r="6" ht="36" customHeight="1">
      <c r="A6" s="25" t="inlineStr">
        <is>
          <t>Mena</t>
        </is>
      </c>
      <c r="B6" s="26" t="inlineStr">
        <is>
          <t>Všetky sumy zadávajte v eurách (€). Príjmy v cudzej mene prepočítajte kurzom NBS platným v deň prijatia platby.</t>
        </is>
      </c>
      <c r="C6" s="34" t="n"/>
      <c r="D6" s="35" t="n"/>
    </row>
    <row r="7" ht="20" customHeight="1">
      <c r="A7" s="22" t="inlineStr">
        <is>
          <t>2. Popis stĺpcov</t>
        </is>
      </c>
      <c r="B7" s="34" t="n"/>
      <c r="C7" s="34" t="n"/>
      <c r="D7" s="35" t="n"/>
    </row>
    <row r="8" ht="36" customHeight="1">
      <c r="A8" s="23" t="inlineStr">
        <is>
          <t>Dátum príjmu</t>
        </is>
      </c>
      <c r="B8" s="24" t="inlineStr">
        <is>
          <t>Dátum, kedy bola platba skutočne prijatá (nie dátum vystavenia faktúry). Formát: DD.MM.RRRR (napr. 05.01.2026).</t>
        </is>
      </c>
      <c r="C8" s="34" t="n"/>
      <c r="D8" s="35" t="n"/>
    </row>
    <row r="9" ht="36" customHeight="1">
      <c r="A9" s="25" t="inlineStr">
        <is>
          <t>Číslo dokladu</t>
        </is>
      </c>
      <c r="B9" s="26" t="inlineStr">
        <is>
          <t>Číslo faktúry alebo pokladničného dokladu. Odporúčame formát PF2026-001, PF2026-002 atď.</t>
        </is>
      </c>
      <c r="C9" s="34" t="n"/>
      <c r="D9" s="35" t="n"/>
    </row>
    <row r="10" ht="36" customHeight="1">
      <c r="A10" s="23" t="inlineStr">
        <is>
          <t>Odberateľ</t>
        </is>
      </c>
      <c r="B10" s="24" t="inlineStr">
        <is>
          <t>Meno a priezvisko fyzickej osoby alebo obchodný názov firmy, ktorá za službu/tovar zaplatila.</t>
        </is>
      </c>
      <c r="C10" s="34" t="n"/>
      <c r="D10" s="35" t="n"/>
    </row>
    <row r="11" ht="36" customHeight="1">
      <c r="A11" s="25" t="inlineStr">
        <is>
          <t>Mesto</t>
        </is>
      </c>
      <c r="B11" s="26" t="inlineStr">
        <is>
          <t>Mesto sídla odberateľa podľa faktúry alebo zmluvy.</t>
        </is>
      </c>
      <c r="C11" s="34" t="n"/>
      <c r="D11" s="35" t="n"/>
    </row>
    <row r="12" ht="36" customHeight="1">
      <c r="A12" s="23" t="inlineStr">
        <is>
          <t>IČO</t>
        </is>
      </c>
      <c r="B12" s="24" t="inlineStr">
        <is>
          <t>Identifikačné číslo organizácie odberateľa. Pre fyzické osoby bez IČO zadajte pomlčku (-).</t>
        </is>
      </c>
      <c r="C12" s="34" t="n"/>
      <c r="D12" s="35" t="n"/>
    </row>
    <row r="13" ht="36" customHeight="1">
      <c r="A13" s="25" t="inlineStr">
        <is>
          <t>DIČ</t>
        </is>
      </c>
      <c r="B13" s="26" t="inlineStr">
        <is>
          <t>Daňové identifikačné číslo odberateľa. Pre fyzické osoby bez DIČ zadajte pomlčku (-).</t>
        </is>
      </c>
      <c r="C13" s="34" t="n"/>
      <c r="D13" s="35" t="n"/>
    </row>
    <row r="14" ht="36" customHeight="1">
      <c r="A14" s="23" t="inlineStr">
        <is>
          <t>IČ DPH</t>
        </is>
      </c>
      <c r="B14" s="24" t="inlineStr">
        <is>
          <t>IČ DPH odberateľa (napr. SK2021234567). Ak nie je platiteľ DPH, zadajte pomlčku (-).</t>
        </is>
      </c>
      <c r="C14" s="34" t="n"/>
      <c r="D14" s="35" t="n"/>
    </row>
    <row r="15" ht="36" customHeight="1">
      <c r="A15" s="25" t="inlineStr">
        <is>
          <t>Predmet plnenia</t>
        </is>
      </c>
      <c r="B15" s="26" t="inlineStr">
        <is>
          <t>Stručný popis dodanej služby alebo tovaru, napr. 'Konzultačné služby', 'IT podpora'.</t>
        </is>
      </c>
      <c r="C15" s="34" t="n"/>
      <c r="D15" s="35" t="n"/>
    </row>
    <row r="16" ht="36" customHeight="1">
      <c r="A16" s="23" t="inlineStr">
        <is>
          <t>Sadzba DPH</t>
        </is>
      </c>
      <c r="B16" s="24" t="inlineStr">
        <is>
          <t>Vyberte sadzbu DPH: 20% (štandardná), 10% (znížená), 5% (špeciálna), 0% (oslobodené). Ak nie ste platiteľ DPH, zadávajte vždy 0%.</t>
        </is>
      </c>
      <c r="C16" s="34" t="n"/>
      <c r="D16" s="35" t="n"/>
    </row>
    <row r="17" ht="36" customHeight="1">
      <c r="A17" s="25" t="inlineStr">
        <is>
          <t>Základ dane</t>
        </is>
      </c>
      <c r="B17" s="26" t="inlineStr">
        <is>
          <t>Suma bez DPH v eurách. Toto je základ pre výpočet DPH aj pre daňové priznanie k dani z príjmov.</t>
        </is>
      </c>
      <c r="C17" s="34" t="n"/>
      <c r="D17" s="35" t="n"/>
    </row>
    <row r="18" ht="36" customHeight="1">
      <c r="A18" s="23" t="inlineStr">
        <is>
          <t>DPH</t>
        </is>
      </c>
      <c r="B18" s="24" t="inlineStr">
        <is>
          <t>Vypočítava sa automaticky podľa sadzby DPH a základu dane. Pole NEUPRAVUJTE ručne.</t>
        </is>
      </c>
      <c r="C18" s="34" t="n"/>
      <c r="D18" s="35" t="n"/>
    </row>
    <row r="19" ht="36" customHeight="1">
      <c r="A19" s="25" t="inlineStr">
        <is>
          <t>Spolu s DPH</t>
        </is>
      </c>
      <c r="B19" s="26" t="inlineStr">
        <is>
          <t>Celková suma faktúry vrátane DPH. Vypočítava sa automaticky. Pole NEUPRAVUJTE ručne.</t>
        </is>
      </c>
      <c r="C19" s="34" t="n"/>
      <c r="D19" s="35" t="n"/>
    </row>
    <row r="20" ht="36" customHeight="1">
      <c r="A20" s="23" t="inlineStr">
        <is>
          <t>Spôsob úhrady</t>
        </is>
      </c>
      <c r="B20" s="24" t="inlineStr">
        <is>
          <t>Vyberte zo zoznamu: Bankový prevod / Hotovosť / Platobná karta / Zápočet.</t>
        </is>
      </c>
      <c r="C20" s="34" t="n"/>
      <c r="D20" s="35" t="n"/>
    </row>
    <row r="21" ht="36" customHeight="1">
      <c r="A21" s="25" t="inlineStr">
        <is>
          <t>Stav úhrady</t>
        </is>
      </c>
      <c r="B21" s="26" t="inlineStr">
        <is>
          <t>Vyberte zo zoznamu: Uhradené / Čaká na úhradu / Čiastočne uhradené / Stornované.</t>
        </is>
      </c>
      <c r="C21" s="34" t="n"/>
      <c r="D21" s="35" t="n"/>
    </row>
    <row r="22" ht="36" customHeight="1">
      <c r="A22" s="23" t="inlineStr">
        <is>
          <t>Poznámka</t>
        </is>
      </c>
      <c r="B22" s="24" t="inlineStr">
        <is>
          <t>Ľubovoľná poznámka (napr. 'záloha', 'opravná faktúra', 'DPH oslobodenie §28').</t>
        </is>
      </c>
      <c r="C22" s="34" t="n"/>
      <c r="D22" s="35" t="n"/>
    </row>
    <row r="23" ht="20" customHeight="1">
      <c r="A23" s="22" t="inlineStr">
        <is>
          <t>3. Dôležité upozornenia</t>
        </is>
      </c>
      <c r="B23" s="34" t="n"/>
      <c r="C23" s="34" t="n"/>
      <c r="D23" s="35" t="n"/>
    </row>
    <row r="24" ht="36" customHeight="1">
      <c r="A24" s="23" t="inlineStr">
        <is>
          <t>DPH</t>
        </is>
      </c>
      <c r="B24" s="24" t="inlineStr">
        <is>
          <t>Ak nie ste registrovaným platiteľom DPH (podľa §4 alebo §7a zákona č. 222/2004 Z. z.), zadávajte vždy sadzbu 0% a DPH bude nulová. Platiteľ DPH je povinný podávať daňové priznanie k DPH mesačne alebo štvrťročne.</t>
        </is>
      </c>
      <c r="C24" s="34" t="n"/>
      <c r="D24" s="35" t="n"/>
    </row>
    <row r="25" ht="36" customHeight="1">
      <c r="A25" s="25" t="inlineStr">
        <is>
          <t>IČO / DIČ</t>
        </is>
      </c>
      <c r="B25" s="26" t="inlineStr">
        <is>
          <t>IČO a DIČ sú povinné identifikačné údaje pre podnikateľské subjekty. Správne vyplnenie uľahčí prípadnú daňovú kontrolu a párovanie dokladov.</t>
        </is>
      </c>
      <c r="C25" s="34" t="n"/>
      <c r="D25" s="35" t="n"/>
    </row>
    <row r="26" ht="36" customHeight="1">
      <c r="A26" s="23" t="inlineStr">
        <is>
          <t>IČ DPH</t>
        </is>
      </c>
      <c r="B26" s="24" t="inlineStr">
        <is>
          <t>IČ DPH (napr. SK2021234567) je odlišné od DIČ. Uvádzajte ho len pre odberateľov, ktorí sú registrovanými platiteľmi DPH v SR alebo v EÚ.</t>
        </is>
      </c>
      <c r="C26" s="34" t="n"/>
      <c r="D26" s="35" t="n"/>
    </row>
    <row r="27" ht="36" customHeight="1">
      <c r="A27" s="25" t="inlineStr">
        <is>
          <t>Základ dane</t>
        </is>
      </c>
      <c r="B27" s="26" t="inlineStr">
        <is>
          <t>Pre daň z príjmov fyzických osôb (SZČO) je rozhodujúci základ dane (bez DPH). Príjmy uvádzajte v daňovom priznaní (tlačivo typ B) v súlade s §6 zákona č. 595/2003 Z. z.</t>
        </is>
      </c>
      <c r="C27" s="34" t="n"/>
      <c r="D27" s="35" t="n"/>
    </row>
    <row r="28" ht="36" customHeight="1">
      <c r="A28" s="23" t="inlineStr">
        <is>
          <t>Hotovostné príjmy</t>
        </is>
      </c>
      <c r="B28" s="24" t="inlineStr">
        <is>
          <t>Ak prijímate platby v hotovosti, ste povinní používať registračnú pokladnicu alebo virtuálnu registračnú pokladnicu (VRP) podľa zákona č. 289/2008 Z. z.</t>
        </is>
      </c>
      <c r="C28" s="34" t="n"/>
      <c r="D28" s="35" t="n"/>
    </row>
    <row r="29" ht="36" customHeight="1">
      <c r="A29" s="25" t="inlineStr">
        <is>
          <t>Prehľad</t>
        </is>
      </c>
      <c r="B29" s="26" t="inlineStr">
        <is>
          <t>List 'Prehľad' zobrazuje automaticky vypočítané mesačné súhrny. NEUPRAVUJTE vzorce v tomto liste.</t>
        </is>
      </c>
      <c r="C29" s="34" t="n"/>
      <c r="D29" s="35" t="n"/>
    </row>
    <row r="30">
      <c r="A30" s="27" t="inlineStr">
        <is>
          <t>Verzia:</t>
        </is>
      </c>
      <c r="B30" s="27" t="inlineStr">
        <is>
          <t>Evidencia príjmov SZČO – vzor 2026 | Aktualizované: 17.06.2026</t>
        </is>
      </c>
    </row>
  </sheetData>
  <mergeCells count="30">
    <mergeCell ref="A1:D1"/>
    <mergeCell ref="A2:D2"/>
    <mergeCell ref="B3:D3"/>
    <mergeCell ref="B4:D4"/>
    <mergeCell ref="B5:D5"/>
    <mergeCell ref="B6:D6"/>
    <mergeCell ref="A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23:D23"/>
    <mergeCell ref="B24:D24"/>
    <mergeCell ref="B25:D25"/>
    <mergeCell ref="B26:D26"/>
    <mergeCell ref="B27:D27"/>
    <mergeCell ref="B28:D28"/>
    <mergeCell ref="B29:D29"/>
    <mergeCell ref="B30:D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2026-06-17T03:46:20Z</dcterms:created>
  <dcterms:modified xmlns:dcterms="http://purl.org/dc/terms/" xmlns:xsi="http://www.w3.org/2001/XMLSchema-instance" xsi:type="dcterms:W3CDTF">2026-06-17T03:46:20Z</dcterms:modified>
</cp:coreProperties>
</file>