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lamácie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Pokyny" sheetId="3" state="visible" r:id="rId3"/>
  </sheets>
  <definedNames>
    <definedName name="_xlnm._FilterDatabase" localSheetId="0" hidden="1">'Reklamácie'!$A$1:$U$101</definedName>
    <definedName name="_xlnm._FilterDatabase" localSheetId="2" hidden="1">'Pokyny'!$A$3:$B$12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 ##0,00 &quot;€&quot;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i val="1"/>
      <color rgb="00334155"/>
      <sz val="10"/>
    </font>
    <font>
      <name val="Calibri"/>
      <b val="1"/>
      <color rgb="00FFFFFF"/>
      <sz val="16"/>
    </font>
    <font>
      <name val="Calibri"/>
      <b val="1"/>
      <color rgb="000F766E"/>
      <sz val="16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0F766E"/>
      </patternFill>
    </fill>
    <fill>
      <patternFill patternType="solid">
        <fgColor rgb="00E6FFF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6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Počet reklamácií podľa stavu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'Prehľad'!$A$11:$A$15</f>
            </numRef>
          </cat>
          <val>
            <numRef>
              <f>'Prehľad'!$B$11:$B$15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Stav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Počet reklamácií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Podiel reklamácií podľa typu</a:t>
            </a:r>
          </a:p>
        </rich>
      </tx>
    </title>
    <plotArea>
      <pieChart>
        <varyColors val="1"/>
        <ser>
          <idx val="0"/>
          <order val="0"/>
          <tx>
            <strRef>
              <f>'Prehľad'!E10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'Prehľad'!$D$11:$D$14</f>
            </numRef>
          </cat>
          <val>
            <numRef>
              <f>'Prehľad'!$E$11:$E$14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766E"/>
    <outlinePr summaryBelow="1" summaryRight="1"/>
    <pageSetUpPr/>
  </sheetPr>
  <dimension ref="A1:W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23" customWidth="1" min="3" max="3"/>
    <col width="20" customWidth="1" min="4" max="4"/>
    <col width="24" customWidth="1" min="5" max="5"/>
    <col width="18" customWidth="1" min="6" max="6"/>
    <col width="25" customWidth="1" min="7" max="7"/>
    <col width="38" customWidth="1" min="8" max="8"/>
    <col width="16" customWidth="1" min="9" max="9"/>
    <col width="16" customWidth="1" min="10" max="10"/>
    <col width="23" customWidth="1" min="11" max="11"/>
    <col width="16" customWidth="1" min="12" max="12"/>
    <col width="18" customWidth="1" min="13" max="13"/>
    <col width="15" customWidth="1" min="14" max="14"/>
    <col width="17" customWidth="1" min="15" max="15"/>
    <col width="21" customWidth="1" min="16" max="16"/>
    <col width="22" customWidth="1" min="17" max="17"/>
    <col width="16" customWidth="1" min="18" max="18"/>
    <col width="20" customWidth="1" min="19" max="19"/>
    <col width="30" customWidth="1" min="20" max="20"/>
    <col width="16" customWidth="1" min="21" max="21"/>
    <col width="18" customWidth="1" min="22" max="22"/>
    <col width="15" customWidth="1" min="23" max="23"/>
  </cols>
  <sheetData>
    <row r="1" ht="40" customHeight="1">
      <c r="A1" s="1" t="inlineStr">
        <is>
          <t>ID reklamácie</t>
        </is>
      </c>
      <c r="B1" s="1" t="inlineStr">
        <is>
          <t>Dátum prijatia</t>
        </is>
      </c>
      <c r="C1" s="1" t="inlineStr">
        <is>
          <t>Meno zákazníka</t>
        </is>
      </c>
      <c r="D1" s="1" t="inlineStr">
        <is>
          <t>Mesto</t>
        </is>
      </c>
      <c r="E1" s="1" t="inlineStr">
        <is>
          <t>Kontakt</t>
        </is>
      </c>
      <c r="F1" s="1" t="inlineStr">
        <is>
          <t>Číslo faktúry</t>
        </is>
      </c>
      <c r="G1" s="1" t="inlineStr">
        <is>
          <t>Produkt/služba</t>
        </is>
      </c>
      <c r="H1" s="1" t="inlineStr">
        <is>
          <t>Popis reklamácie</t>
        </is>
      </c>
      <c r="I1" s="1" t="inlineStr">
        <is>
          <t>Typ reklamácie</t>
        </is>
      </c>
      <c r="J1" s="1" t="inlineStr">
        <is>
          <t>Stav</t>
        </is>
      </c>
      <c r="K1" s="1" t="inlineStr">
        <is>
          <t>Zodpovedný pracovník</t>
        </is>
      </c>
      <c r="L1" s="1" t="inlineStr">
        <is>
          <t>Dátum vybavenia</t>
        </is>
      </c>
      <c r="M1" s="1" t="inlineStr">
        <is>
          <t>Lehota na vybavenie (dni)</t>
        </is>
      </c>
      <c r="N1" s="1" t="inlineStr">
        <is>
          <t>Dni vybavenia</t>
        </is>
      </c>
      <c r="O1" s="1" t="inlineStr">
        <is>
          <t>Dodržaná lehota</t>
        </is>
      </c>
      <c r="P1" s="1" t="inlineStr">
        <is>
          <t>Výsledok reklamácie</t>
        </is>
      </c>
      <c r="Q1" s="1" t="inlineStr">
        <is>
          <t>Hodnota reklamácie bez DPH</t>
        </is>
      </c>
      <c r="R1" s="1" t="inlineStr">
        <is>
          <t>DPH</t>
        </is>
      </c>
      <c r="S1" s="1" t="inlineStr">
        <is>
          <t>Hodnota s DPH</t>
        </is>
      </c>
      <c r="T1" s="1" t="inlineStr">
        <is>
          <t>Poznámka</t>
        </is>
      </c>
      <c r="U1" s="1" t="inlineStr">
        <is>
          <t>Sadzba DPH</t>
        </is>
      </c>
      <c r="V1" s="2" t="inlineStr">
        <is>
          <t>Typ</t>
        </is>
      </c>
      <c r="W1" s="2" t="inlineStr">
        <is>
          <t>Sadzba DPH</t>
        </is>
      </c>
    </row>
    <row r="2" ht="32" customHeight="1">
      <c r="A2" s="3" t="inlineStr">
        <is>
          <t>REK-2026-001</t>
        </is>
      </c>
      <c r="B2" s="25" t="n">
        <v>46030</v>
      </c>
      <c r="C2" s="5" t="inlineStr">
        <is>
          <t>Ján Novák</t>
        </is>
      </c>
      <c r="D2" s="5" t="inlineStr">
        <is>
          <t>Bratislava</t>
        </is>
      </c>
      <c r="E2" s="5" t="inlineStr">
        <is>
          <t>jan.novak@email.sk</t>
        </is>
      </c>
      <c r="F2" s="5" t="inlineStr">
        <is>
          <t>FA-2026-0108</t>
        </is>
      </c>
      <c r="G2" s="5" t="inlineStr">
        <is>
          <t>Mobilný telefón Orion X5</t>
        </is>
      </c>
      <c r="H2" s="5" t="inlineStr">
        <is>
          <t>Telefón sa samovoľne vypína pri používaní.</t>
        </is>
      </c>
      <c r="I2" s="3" t="inlineStr">
        <is>
          <t>Tovar</t>
        </is>
      </c>
      <c r="J2" s="3" t="inlineStr">
        <is>
          <t>Uzavretá</t>
        </is>
      </c>
      <c r="K2" s="5" t="inlineStr">
        <is>
          <t>Lucia Kováčová</t>
        </is>
      </c>
      <c r="L2" s="25" t="n">
        <v>46042</v>
      </c>
      <c r="M2" s="6" t="n">
        <v>30</v>
      </c>
      <c r="N2" s="7">
        <f>IF(A2="","",IFERROR(IF(OR(B2="",L2=""),"",L2-B2),""))</f>
        <v/>
      </c>
      <c r="O2" s="8">
        <f>IF(A2="","",IFERROR(IF(B2="","",IF(L2="","V riešení",IF(N2&lt;=IF(M2="",30,M2),"ÁNO","NIE"))),""))</f>
        <v/>
      </c>
      <c r="P2" s="3" t="inlineStr">
        <is>
          <t>Oprava</t>
        </is>
      </c>
      <c r="Q2" s="26" t="n">
        <v>189.9</v>
      </c>
      <c r="R2" s="27">
        <f>IF(Q2="","",IFERROR(Q2*VLOOKUP(U2,'Reklamácie'!$V$2:$W$4,2,FALSE),""))</f>
        <v/>
      </c>
      <c r="S2" s="27">
        <f>IF(Q2="","",IFERROR(Q2+R2,""))</f>
        <v/>
      </c>
      <c r="T2" s="5" t="inlineStr">
        <is>
          <t>Zariadenie opravené v autorizovanom servise.</t>
        </is>
      </c>
      <c r="U2" s="3" t="inlineStr">
        <is>
          <t>Štandardná</t>
        </is>
      </c>
      <c r="V2" s="11" t="inlineStr">
        <is>
          <t>Štandardná</t>
        </is>
      </c>
      <c r="W2" s="28" t="n">
        <v>0.2</v>
      </c>
    </row>
    <row r="3" ht="32" customHeight="1">
      <c r="A3" s="3" t="inlineStr">
        <is>
          <t>REK-2026-002</t>
        </is>
      </c>
      <c r="B3" s="25" t="n">
        <v>46069</v>
      </c>
      <c r="C3" s="5" t="inlineStr">
        <is>
          <t>Mária Kováčová</t>
        </is>
      </c>
      <c r="D3" s="5" t="inlineStr">
        <is>
          <t>Košice</t>
        </is>
      </c>
      <c r="E3" s="5" t="inlineStr">
        <is>
          <t>0907 224 615</t>
        </is>
      </c>
      <c r="F3" s="5" t="inlineStr">
        <is>
          <t>FA-2026-0216</t>
        </is>
      </c>
      <c r="G3" s="5" t="inlineStr">
        <is>
          <t>Kuchynský robot Domus</t>
        </is>
      </c>
      <c r="H3" s="5" t="inlineStr">
        <is>
          <t>Počas miešania sa uvoľňuje nádoba.</t>
        </is>
      </c>
      <c r="I3" s="3" t="inlineStr">
        <is>
          <t>Tovar</t>
        </is>
      </c>
      <c r="J3" s="3" t="inlineStr">
        <is>
          <t>Uznaná</t>
        </is>
      </c>
      <c r="K3" s="5" t="inlineStr">
        <is>
          <t>Peter Malík</t>
        </is>
      </c>
      <c r="L3" s="25" t="n">
        <v>46093</v>
      </c>
      <c r="M3" s="6" t="n">
        <v>30</v>
      </c>
      <c r="N3" s="13">
        <f>IF(A3="","",IFERROR(IF(OR(B3="",L3=""),"",L3-B3),""))</f>
        <v/>
      </c>
      <c r="O3" s="14">
        <f>IF(A3="","",IFERROR(IF(B3="","",IF(L3="","V riešení",IF(N3&lt;=IF(M3="",30,M3),"ÁNO","NIE"))),""))</f>
        <v/>
      </c>
      <c r="P3" s="3" t="inlineStr">
        <is>
          <t>Výmena</t>
        </is>
      </c>
      <c r="Q3" s="26" t="n">
        <v>1250</v>
      </c>
      <c r="R3" s="29">
        <f>IF(Q3="","",IFERROR(Q3*VLOOKUP(U3,'Reklamácie'!$V$2:$W$4,2,FALSE),""))</f>
        <v/>
      </c>
      <c r="S3" s="29">
        <f>IF(Q3="","",IFERROR(Q3+R3,""))</f>
        <v/>
      </c>
      <c r="T3" s="5" t="inlineStr">
        <is>
          <t>Schválená výmena za nový kus.</t>
        </is>
      </c>
      <c r="U3" s="3" t="inlineStr">
        <is>
          <t>Štandardná</t>
        </is>
      </c>
      <c r="V3" s="11" t="inlineStr">
        <is>
          <t>Znížená</t>
        </is>
      </c>
      <c r="W3" s="28" t="n">
        <v>0.1</v>
      </c>
    </row>
    <row r="4" ht="32" customHeight="1">
      <c r="A4" s="3" t="inlineStr">
        <is>
          <t>REK-2026-003</t>
        </is>
      </c>
      <c r="B4" s="25" t="n">
        <v>46120</v>
      </c>
      <c r="C4" s="5" t="inlineStr">
        <is>
          <t>Peter Horváth</t>
        </is>
      </c>
      <c r="D4" s="5" t="inlineStr">
        <is>
          <t>Žilina</t>
        </is>
      </c>
      <c r="E4" s="5" t="inlineStr">
        <is>
          <t>peter.horvath@email.sk</t>
        </is>
      </c>
      <c r="F4" s="5" t="inlineStr">
        <is>
          <t>FA-2026-0408</t>
        </is>
      </c>
      <c r="G4" s="5" t="inlineStr">
        <is>
          <t>Montáž kuchynskej linky</t>
        </is>
      </c>
      <c r="H4" s="5" t="inlineStr">
        <is>
          <t>Nesprávne vyrovnané dvierka kuchynskej linky.</t>
        </is>
      </c>
      <c r="I4" s="3" t="inlineStr">
        <is>
          <t>Služba</t>
        </is>
      </c>
      <c r="J4" s="3" t="inlineStr">
        <is>
          <t>Zamietnutá</t>
        </is>
      </c>
      <c r="K4" s="5" t="inlineStr">
        <is>
          <t>Lucia Kováčová</t>
        </is>
      </c>
      <c r="L4" s="25" t="n">
        <v>46157</v>
      </c>
      <c r="M4" s="6" t="n">
        <v>30</v>
      </c>
      <c r="N4" s="7">
        <f>IF(A4="","",IFERROR(IF(OR(B4="",L4=""),"",L4-B4),""))</f>
        <v/>
      </c>
      <c r="O4" s="8">
        <f>IF(A4="","",IFERROR(IF(B4="","",IF(L4="","V riešení",IF(N4&lt;=IF(M4="",30,M4),"ÁNO","NIE"))),""))</f>
        <v/>
      </c>
      <c r="P4" s="3" t="inlineStr">
        <is>
          <t>Zamietnutie</t>
        </is>
      </c>
      <c r="Q4" s="26" t="n">
        <v>420</v>
      </c>
      <c r="R4" s="27">
        <f>IF(Q4="","",IFERROR(Q4*VLOOKUP(U4,'Reklamácie'!$V$2:$W$4,2,FALSE),""))</f>
        <v/>
      </c>
      <c r="S4" s="27">
        <f>IF(Q4="","",IFERROR(Q4+R4,""))</f>
        <v/>
      </c>
      <c r="T4" s="5" t="inlineStr">
        <is>
          <t>Závada vznikla následnou úpravou zákazníkom.</t>
        </is>
      </c>
      <c r="U4" s="3" t="inlineStr">
        <is>
          <t>Štandardná</t>
        </is>
      </c>
      <c r="V4" s="11" t="inlineStr">
        <is>
          <t>Osobitná</t>
        </is>
      </c>
      <c r="W4" s="28" t="n">
        <v>0.05</v>
      </c>
    </row>
    <row r="5" ht="32" customHeight="1">
      <c r="A5" s="3" t="inlineStr">
        <is>
          <t>REK-2026-004</t>
        </is>
      </c>
      <c r="B5" s="25" t="n">
        <v>46185</v>
      </c>
      <c r="C5" s="5" t="inlineStr">
        <is>
          <t>Zuzana Tóthová</t>
        </is>
      </c>
      <c r="D5" s="5" t="inlineStr">
        <is>
          <t>Nitra</t>
        </is>
      </c>
      <c r="E5" s="5" t="inlineStr">
        <is>
          <t>0905 618 773</t>
        </is>
      </c>
      <c r="F5" s="5" t="inlineStr">
        <is>
          <t>FA-2026-0612</t>
        </is>
      </c>
      <c r="G5" s="5" t="inlineStr">
        <is>
          <t>Smart televízor Vision 55</t>
        </is>
      </c>
      <c r="H5" s="5" t="inlineStr">
        <is>
          <t>Na obrazovke sa objavili zvislé pruhy.</t>
        </is>
      </c>
      <c r="I5" s="3" t="inlineStr">
        <is>
          <t>Tovar</t>
        </is>
      </c>
      <c r="J5" s="3" t="inlineStr">
        <is>
          <t>Uzavretá</t>
        </is>
      </c>
      <c r="K5" s="5" t="inlineStr">
        <is>
          <t>Martin Šimek</t>
        </is>
      </c>
      <c r="L5" s="25" t="n">
        <v>46198</v>
      </c>
      <c r="M5" s="6" t="n">
        <v>30</v>
      </c>
      <c r="N5" s="13">
        <f>IF(A5="","",IFERROR(IF(OR(B5="",L5=""),"",L5-B5),""))</f>
        <v/>
      </c>
      <c r="O5" s="14">
        <f>IF(A5="","",IFERROR(IF(B5="","",IF(L5="","V riešení",IF(N5&lt;=IF(M5="",30,M5),"ÁNO","NIE"))),""))</f>
        <v/>
      </c>
      <c r="P5" s="3" t="inlineStr">
        <is>
          <t>Oprava</t>
        </is>
      </c>
      <c r="Q5" s="26" t="n">
        <v>699</v>
      </c>
      <c r="R5" s="29">
        <f>IF(Q5="","",IFERROR(Q5*VLOOKUP(U5,'Reklamácie'!$V$2:$W$4,2,FALSE),""))</f>
        <v/>
      </c>
      <c r="S5" s="29">
        <f>IF(Q5="","",IFERROR(Q5+R5,""))</f>
        <v/>
      </c>
      <c r="T5" s="5" t="inlineStr">
        <is>
          <t>Vymenený zobrazovací panel.</t>
        </is>
      </c>
      <c r="U5" s="3" t="inlineStr">
        <is>
          <t>Štandardná</t>
        </is>
      </c>
    </row>
    <row r="6" ht="32" customHeight="1">
      <c r="A6" s="3" t="inlineStr">
        <is>
          <t>REK-2026-005</t>
        </is>
      </c>
      <c r="B6" s="25" t="n">
        <v>46221</v>
      </c>
      <c r="C6" s="5" t="inlineStr">
        <is>
          <t>Martin Baláž</t>
        </is>
      </c>
      <c r="D6" s="5" t="inlineStr">
        <is>
          <t>Prešov</t>
        </is>
      </c>
      <c r="E6" s="5" t="inlineStr">
        <is>
          <t>martin.balaz@email.sk</t>
        </is>
      </c>
      <c r="F6" s="5" t="inlineStr">
        <is>
          <t>FA-2026-0718</t>
        </is>
      </c>
      <c r="G6" s="5" t="inlineStr">
        <is>
          <t>Doručenie kancelárskeho kresla</t>
        </is>
      </c>
      <c r="H6" s="5" t="inlineStr">
        <is>
          <t>Balík bol doručený s poškodenou opierkou.</t>
        </is>
      </c>
      <c r="I6" s="3" t="inlineStr">
        <is>
          <t>Doprava</t>
        </is>
      </c>
      <c r="J6" s="3" t="inlineStr">
        <is>
          <t>V riešení</t>
        </is>
      </c>
      <c r="K6" s="5" t="inlineStr">
        <is>
          <t>Peter Malík</t>
        </is>
      </c>
      <c r="L6" s="25" t="n"/>
      <c r="M6" s="6" t="n">
        <v>30</v>
      </c>
      <c r="N6" s="7">
        <f>IF(A6="","",IFERROR(IF(OR(B6="",L6=""),"",L6-B6),""))</f>
        <v/>
      </c>
      <c r="O6" s="8">
        <f>IF(A6="","",IFERROR(IF(B6="","",IF(L6="","V riešení",IF(N6&lt;=IF(M6="",30,M6),"ÁNO","NIE"))),""))</f>
        <v/>
      </c>
      <c r="P6" s="3" t="n"/>
      <c r="Q6" s="26" t="n">
        <v>630</v>
      </c>
      <c r="R6" s="27">
        <f>IF(Q6="","",IFERROR(Q6*VLOOKUP(U6,'Reklamácie'!$V$2:$W$4,2,FALSE),""))</f>
        <v/>
      </c>
      <c r="S6" s="27">
        <f>IF(Q6="","",IFERROR(Q6+R6,""))</f>
        <v/>
      </c>
      <c r="T6" s="5" t="inlineStr">
        <is>
          <t>Čaká sa na stanovisko prepravcu.</t>
        </is>
      </c>
      <c r="U6" s="3" t="inlineStr">
        <is>
          <t>Štandardná</t>
        </is>
      </c>
    </row>
    <row r="7" ht="32" customHeight="1">
      <c r="A7" s="3" t="inlineStr">
        <is>
          <t>REK-2026-006</t>
        </is>
      </c>
      <c r="B7" s="25" t="n">
        <v>46239</v>
      </c>
      <c r="C7" s="5" t="inlineStr">
        <is>
          <t>Katarína Hudáková</t>
        </is>
      </c>
      <c r="D7" s="5" t="inlineStr">
        <is>
          <t>Banská Bystrica</t>
        </is>
      </c>
      <c r="E7" s="5" t="inlineStr">
        <is>
          <t>0908 334 901</t>
        </is>
      </c>
      <c r="F7" s="5" t="inlineStr">
        <is>
          <t>FA-2026-0805</t>
        </is>
      </c>
      <c r="G7" s="5" t="inlineStr">
        <is>
          <t>Práčka AquaClean 7</t>
        </is>
      </c>
      <c r="H7" s="5" t="inlineStr">
        <is>
          <t>Práčka nevypúšťa vodu po pracom cykle.</t>
        </is>
      </c>
      <c r="I7" s="3" t="inlineStr">
        <is>
          <t>Tovar</t>
        </is>
      </c>
      <c r="J7" s="3" t="inlineStr">
        <is>
          <t>Uzavretá</t>
        </is>
      </c>
      <c r="K7" s="5" t="inlineStr">
        <is>
          <t>Martin Šimek</t>
        </is>
      </c>
      <c r="L7" s="25" t="n">
        <v>46256</v>
      </c>
      <c r="M7" s="6" t="n">
        <v>30</v>
      </c>
      <c r="N7" s="13">
        <f>IF(A7="","",IFERROR(IF(OR(B7="",L7=""),"",L7-B7),""))</f>
        <v/>
      </c>
      <c r="O7" s="14">
        <f>IF(A7="","",IFERROR(IF(B7="","",IF(L7="","V riešení",IF(N7&lt;=IF(M7="",30,M7),"ÁNO","NIE"))),""))</f>
        <v/>
      </c>
      <c r="P7" s="3" t="inlineStr">
        <is>
          <t>Oprava</t>
        </is>
      </c>
      <c r="Q7" s="26" t="n">
        <v>980</v>
      </c>
      <c r="R7" s="29">
        <f>IF(Q7="","",IFERROR(Q7*VLOOKUP(U7,'Reklamácie'!$V$2:$W$4,2,FALSE),""))</f>
        <v/>
      </c>
      <c r="S7" s="29">
        <f>IF(Q7="","",IFERROR(Q7+R7,""))</f>
        <v/>
      </c>
      <c r="T7" s="5" t="inlineStr">
        <is>
          <t>Vymenené čerpadlo a vykonaná skúška.</t>
        </is>
      </c>
      <c r="U7" s="3" t="inlineStr">
        <is>
          <t>Štandardná</t>
        </is>
      </c>
    </row>
    <row r="8" ht="32" customHeight="1">
      <c r="A8" s="3" t="inlineStr">
        <is>
          <t>REK-2026-007</t>
        </is>
      </c>
      <c r="B8" s="25" t="n">
        <v>46255</v>
      </c>
      <c r="C8" s="5" t="inlineStr">
        <is>
          <t>Lukáš Varga</t>
        </is>
      </c>
      <c r="D8" s="5" t="inlineStr">
        <is>
          <t>Trnava</t>
        </is>
      </c>
      <c r="E8" s="5" t="inlineStr">
        <is>
          <t>lukas.varga@email.sk</t>
        </is>
      </c>
      <c r="F8" s="5" t="inlineStr">
        <is>
          <t>FA-2026-0821</t>
        </is>
      </c>
      <c r="G8" s="5" t="inlineStr">
        <is>
          <t>Slúchadlá SoundPro</t>
        </is>
      </c>
      <c r="H8" s="5" t="inlineStr">
        <is>
          <t>Jedno slúchadlo sa po nabití nepripojí.</t>
        </is>
      </c>
      <c r="I8" s="3" t="inlineStr">
        <is>
          <t>Tovar</t>
        </is>
      </c>
      <c r="J8" s="3" t="inlineStr">
        <is>
          <t>Nová</t>
        </is>
      </c>
      <c r="K8" s="5" t="inlineStr">
        <is>
          <t>Lucia Kováčová</t>
        </is>
      </c>
      <c r="L8" s="25" t="n"/>
      <c r="M8" s="6" t="n">
        <v>30</v>
      </c>
      <c r="N8" s="7">
        <f>IF(A8="","",IFERROR(IF(OR(B8="",L8=""),"",L8-B8),""))</f>
        <v/>
      </c>
      <c r="O8" s="8">
        <f>IF(A8="","",IFERROR(IF(B8="","",IF(L8="","V riešení",IF(N8&lt;=IF(M8="",30,M8),"ÁNO","NIE"))),""))</f>
        <v/>
      </c>
      <c r="P8" s="3" t="n"/>
      <c r="Q8" s="26" t="n">
        <v>35</v>
      </c>
      <c r="R8" s="27">
        <f>IF(Q8="","",IFERROR(Q8*VLOOKUP(U8,'Reklamácie'!$V$2:$W$4,2,FALSE),""))</f>
        <v/>
      </c>
      <c r="S8" s="27">
        <f>IF(Q8="","",IFERROR(Q8+R8,""))</f>
        <v/>
      </c>
      <c r="T8" s="5" t="inlineStr">
        <is>
          <t>Reklamácia prijatá, čaká sa na diagnostiku.</t>
        </is>
      </c>
      <c r="U8" s="3" t="inlineStr">
        <is>
          <t>Štandardná</t>
        </is>
      </c>
    </row>
    <row r="9" ht="32" customHeight="1">
      <c r="A9" s="3" t="inlineStr">
        <is>
          <t>REK-2026-008</t>
        </is>
      </c>
      <c r="B9" s="25" t="n">
        <v>46267</v>
      </c>
      <c r="C9" s="5" t="inlineStr">
        <is>
          <t>Eva Šimková</t>
        </is>
      </c>
      <c r="D9" s="5" t="inlineStr">
        <is>
          <t>Trenčín</t>
        </is>
      </c>
      <c r="E9" s="5" t="inlineStr">
        <is>
          <t>0904 882 410</t>
        </is>
      </c>
      <c r="F9" s="5" t="inlineStr">
        <is>
          <t>FA-2026-0902</t>
        </is>
      </c>
      <c r="G9" s="5" t="inlineStr">
        <is>
          <t>Internetové pripojenie FiberNet</t>
        </is>
      </c>
      <c r="H9" s="5" t="inlineStr">
        <is>
          <t>Opakované výpadky pripojenia vo večerných hodinách.</t>
        </is>
      </c>
      <c r="I9" s="3" t="inlineStr">
        <is>
          <t>Služba</t>
        </is>
      </c>
      <c r="J9" s="3" t="inlineStr">
        <is>
          <t>Uznaná</t>
        </is>
      </c>
      <c r="K9" s="5" t="inlineStr">
        <is>
          <t>Peter Malík</t>
        </is>
      </c>
      <c r="L9" s="25" t="n">
        <v>46280</v>
      </c>
      <c r="M9" s="6" t="n">
        <v>30</v>
      </c>
      <c r="N9" s="13">
        <f>IF(A9="","",IFERROR(IF(OR(B9="",L9=""),"",L9-B9),""))</f>
        <v/>
      </c>
      <c r="O9" s="14">
        <f>IF(A9="","",IFERROR(IF(B9="","",IF(L9="","V riešení",IF(N9&lt;=IF(M9="",30,M9),"ÁNO","NIE"))),""))</f>
        <v/>
      </c>
      <c r="P9" s="3" t="inlineStr">
        <is>
          <t>Zľava</t>
        </is>
      </c>
      <c r="Q9" s="26" t="n">
        <v>145</v>
      </c>
      <c r="R9" s="29">
        <f>IF(Q9="","",IFERROR(Q9*VLOOKUP(U9,'Reklamácie'!$V$2:$W$4,2,FALSE),""))</f>
        <v/>
      </c>
      <c r="S9" s="29">
        <f>IF(Q9="","",IFERROR(Q9+R9,""))</f>
        <v/>
      </c>
      <c r="T9" s="5" t="inlineStr">
        <is>
          <t>Schválená zľava za obdobie s nedostupnou službou.</t>
        </is>
      </c>
      <c r="U9" s="3" t="inlineStr">
        <is>
          <t>Štandardná</t>
        </is>
      </c>
    </row>
    <row r="10" ht="32" customHeight="1">
      <c r="A10" s="3" t="inlineStr">
        <is>
          <t>REK-2026-009</t>
        </is>
      </c>
      <c r="B10" s="25" t="n">
        <v>46279</v>
      </c>
      <c r="C10" s="5" t="inlineStr">
        <is>
          <t>Tomáš Benko</t>
        </is>
      </c>
      <c r="D10" s="5" t="inlineStr">
        <is>
          <t>Poprad</t>
        </is>
      </c>
      <c r="E10" s="5" t="inlineStr">
        <is>
          <t>tomas.benko@email.sk</t>
        </is>
      </c>
      <c r="F10" s="5" t="inlineStr">
        <is>
          <t>FA-2026-0914</t>
        </is>
      </c>
      <c r="G10" s="5" t="inlineStr">
        <is>
          <t>Turistický batoh Trail 45</t>
        </is>
      </c>
      <c r="H10" s="5" t="inlineStr">
        <is>
          <t>Po prvom použití sa roztrhol ramenný popruh.</t>
        </is>
      </c>
      <c r="I10" s="3" t="inlineStr">
        <is>
          <t>Tovar</t>
        </is>
      </c>
      <c r="J10" s="3" t="inlineStr">
        <is>
          <t>V riešení</t>
        </is>
      </c>
      <c r="K10" s="5" t="inlineStr">
        <is>
          <t>Martin Šimek</t>
        </is>
      </c>
      <c r="L10" s="25" t="n"/>
      <c r="M10" s="6" t="n">
        <v>30</v>
      </c>
      <c r="N10" s="7">
        <f>IF(A10="","",IFERROR(IF(OR(B10="",L10=""),"",L10-B10),""))</f>
        <v/>
      </c>
      <c r="O10" s="8">
        <f>IF(A10="","",IFERROR(IF(B10="","",IF(L10="","V riešení",IF(N10&lt;=IF(M10="",30,M10),"ÁNO","NIE"))),""))</f>
        <v/>
      </c>
      <c r="P10" s="3" t="n"/>
      <c r="Q10" s="26" t="n">
        <v>269</v>
      </c>
      <c r="R10" s="27">
        <f>IF(Q10="","",IFERROR(Q10*VLOOKUP(U10,'Reklamácie'!$V$2:$W$4,2,FALSE),""))</f>
        <v/>
      </c>
      <c r="S10" s="27">
        <f>IF(Q10="","",IFERROR(Q10+R10,""))</f>
        <v/>
      </c>
      <c r="T10" s="5" t="inlineStr">
        <is>
          <t>Čaká sa na doručenie produktu do servisu.</t>
        </is>
      </c>
      <c r="U10" s="3" t="inlineStr">
        <is>
          <t>Štandardná</t>
        </is>
      </c>
    </row>
    <row r="11" ht="32" customHeight="1">
      <c r="A11" s="3" t="n"/>
      <c r="B11" s="25" t="n"/>
      <c r="C11" s="5" t="n"/>
      <c r="D11" s="5" t="n"/>
      <c r="E11" s="5" t="n"/>
      <c r="F11" s="5" t="n"/>
      <c r="G11" s="5" t="n"/>
      <c r="H11" s="5" t="n"/>
      <c r="I11" s="3" t="n"/>
      <c r="J11" s="3" t="n"/>
      <c r="K11" s="5" t="n"/>
      <c r="L11" s="25" t="n"/>
      <c r="M11" s="6" t="n"/>
      <c r="N11" s="13">
        <f>IF(A11="","",IFERROR(IF(OR(B11="",L11=""),"",L11-B11),""))</f>
        <v/>
      </c>
      <c r="O11" s="14">
        <f>IF(A11="","",IFERROR(IF(B11="","",IF(L11="","V riešení",IF(N11&lt;=IF(M11="",30,M11),"ÁNO","NIE"))),""))</f>
        <v/>
      </c>
      <c r="P11" s="3" t="n"/>
      <c r="Q11" s="26" t="n"/>
      <c r="R11" s="29">
        <f>IF(Q11="","",IFERROR(Q11*VLOOKUP(U11,'Reklamácie'!$V$2:$W$4,2,FALSE),""))</f>
        <v/>
      </c>
      <c r="S11" s="29">
        <f>IF(Q11="","",IFERROR(Q11+R11,""))</f>
        <v/>
      </c>
      <c r="T11" s="5" t="n"/>
      <c r="U11" s="3" t="n"/>
    </row>
    <row r="12" ht="32" customHeight="1">
      <c r="A12" s="3" t="n"/>
      <c r="B12" s="25" t="n"/>
      <c r="C12" s="5" t="n"/>
      <c r="D12" s="5" t="n"/>
      <c r="E12" s="5" t="n"/>
      <c r="F12" s="5" t="n"/>
      <c r="G12" s="5" t="n"/>
      <c r="H12" s="5" t="n"/>
      <c r="I12" s="3" t="n"/>
      <c r="J12" s="3" t="n"/>
      <c r="K12" s="5" t="n"/>
      <c r="L12" s="25" t="n"/>
      <c r="M12" s="6" t="n"/>
      <c r="N12" s="7">
        <f>IF(A12="","",IFERROR(IF(OR(B12="",L12=""),"",L12-B12),""))</f>
        <v/>
      </c>
      <c r="O12" s="8">
        <f>IF(A12="","",IFERROR(IF(B12="","",IF(L12="","V riešení",IF(N12&lt;=IF(M12="",30,M12),"ÁNO","NIE"))),""))</f>
        <v/>
      </c>
      <c r="P12" s="3" t="n"/>
      <c r="Q12" s="26" t="n"/>
      <c r="R12" s="27">
        <f>IF(Q12="","",IFERROR(Q12*VLOOKUP(U12,'Reklamácie'!$V$2:$W$4,2,FALSE),""))</f>
        <v/>
      </c>
      <c r="S12" s="27">
        <f>IF(Q12="","",IFERROR(Q12+R12,""))</f>
        <v/>
      </c>
      <c r="T12" s="5" t="n"/>
      <c r="U12" s="3" t="n"/>
    </row>
    <row r="13" ht="32" customHeight="1">
      <c r="A13" s="3" t="n"/>
      <c r="B13" s="25" t="n"/>
      <c r="C13" s="5" t="n"/>
      <c r="D13" s="5" t="n"/>
      <c r="E13" s="5" t="n"/>
      <c r="F13" s="5" t="n"/>
      <c r="G13" s="5" t="n"/>
      <c r="H13" s="5" t="n"/>
      <c r="I13" s="3" t="n"/>
      <c r="J13" s="3" t="n"/>
      <c r="K13" s="5" t="n"/>
      <c r="L13" s="25" t="n"/>
      <c r="M13" s="6" t="n"/>
      <c r="N13" s="13">
        <f>IF(A13="","",IFERROR(IF(OR(B13="",L13=""),"",L13-B13),""))</f>
        <v/>
      </c>
      <c r="O13" s="14">
        <f>IF(A13="","",IFERROR(IF(B13="","",IF(L13="","V riešení",IF(N13&lt;=IF(M13="",30,M13),"ÁNO","NIE"))),""))</f>
        <v/>
      </c>
      <c r="P13" s="3" t="n"/>
      <c r="Q13" s="26" t="n"/>
      <c r="R13" s="29">
        <f>IF(Q13="","",IFERROR(Q13*VLOOKUP(U13,'Reklamácie'!$V$2:$W$4,2,FALSE),""))</f>
        <v/>
      </c>
      <c r="S13" s="29">
        <f>IF(Q13="","",IFERROR(Q13+R13,""))</f>
        <v/>
      </c>
      <c r="T13" s="5" t="n"/>
      <c r="U13" s="3" t="n"/>
    </row>
    <row r="14" ht="32" customHeight="1">
      <c r="A14" s="3" t="n"/>
      <c r="B14" s="25" t="n"/>
      <c r="C14" s="5" t="n"/>
      <c r="D14" s="5" t="n"/>
      <c r="E14" s="5" t="n"/>
      <c r="F14" s="5" t="n"/>
      <c r="G14" s="5" t="n"/>
      <c r="H14" s="5" t="n"/>
      <c r="I14" s="3" t="n"/>
      <c r="J14" s="3" t="n"/>
      <c r="K14" s="5" t="n"/>
      <c r="L14" s="25" t="n"/>
      <c r="M14" s="6" t="n"/>
      <c r="N14" s="7">
        <f>IF(A14="","",IFERROR(IF(OR(B14="",L14=""),"",L14-B14),""))</f>
        <v/>
      </c>
      <c r="O14" s="8">
        <f>IF(A14="","",IFERROR(IF(B14="","",IF(L14="","V riešení",IF(N14&lt;=IF(M14="",30,M14),"ÁNO","NIE"))),""))</f>
        <v/>
      </c>
      <c r="P14" s="3" t="n"/>
      <c r="Q14" s="26" t="n"/>
      <c r="R14" s="27">
        <f>IF(Q14="","",IFERROR(Q14*VLOOKUP(U14,'Reklamácie'!$V$2:$W$4,2,FALSE),""))</f>
        <v/>
      </c>
      <c r="S14" s="27">
        <f>IF(Q14="","",IFERROR(Q14+R14,""))</f>
        <v/>
      </c>
      <c r="T14" s="5" t="n"/>
      <c r="U14" s="3" t="n"/>
    </row>
    <row r="15" ht="32" customHeight="1">
      <c r="A15" s="3" t="n"/>
      <c r="B15" s="25" t="n"/>
      <c r="C15" s="5" t="n"/>
      <c r="D15" s="5" t="n"/>
      <c r="E15" s="5" t="n"/>
      <c r="F15" s="5" t="n"/>
      <c r="G15" s="5" t="n"/>
      <c r="H15" s="5" t="n"/>
      <c r="I15" s="3" t="n"/>
      <c r="J15" s="3" t="n"/>
      <c r="K15" s="5" t="n"/>
      <c r="L15" s="25" t="n"/>
      <c r="M15" s="6" t="n"/>
      <c r="N15" s="13">
        <f>IF(A15="","",IFERROR(IF(OR(B15="",L15=""),"",L15-B15),""))</f>
        <v/>
      </c>
      <c r="O15" s="14">
        <f>IF(A15="","",IFERROR(IF(B15="","",IF(L15="","V riešení",IF(N15&lt;=IF(M15="",30,M15),"ÁNO","NIE"))),""))</f>
        <v/>
      </c>
      <c r="P15" s="3" t="n"/>
      <c r="Q15" s="26" t="n"/>
      <c r="R15" s="29">
        <f>IF(Q15="","",IFERROR(Q15*VLOOKUP(U15,'Reklamácie'!$V$2:$W$4,2,FALSE),""))</f>
        <v/>
      </c>
      <c r="S15" s="29">
        <f>IF(Q15="","",IFERROR(Q15+R15,""))</f>
        <v/>
      </c>
      <c r="T15" s="5" t="n"/>
      <c r="U15" s="3" t="n"/>
    </row>
    <row r="16" ht="32" customHeight="1">
      <c r="A16" s="3" t="n"/>
      <c r="B16" s="25" t="n"/>
      <c r="C16" s="5" t="n"/>
      <c r="D16" s="5" t="n"/>
      <c r="E16" s="5" t="n"/>
      <c r="F16" s="5" t="n"/>
      <c r="G16" s="5" t="n"/>
      <c r="H16" s="5" t="n"/>
      <c r="I16" s="3" t="n"/>
      <c r="J16" s="3" t="n"/>
      <c r="K16" s="5" t="n"/>
      <c r="L16" s="25" t="n"/>
      <c r="M16" s="6" t="n"/>
      <c r="N16" s="7">
        <f>IF(A16="","",IFERROR(IF(OR(B16="",L16=""),"",L16-B16),""))</f>
        <v/>
      </c>
      <c r="O16" s="8">
        <f>IF(A16="","",IFERROR(IF(B16="","",IF(L16="","V riešení",IF(N16&lt;=IF(M16="",30,M16),"ÁNO","NIE"))),""))</f>
        <v/>
      </c>
      <c r="P16" s="3" t="n"/>
      <c r="Q16" s="26" t="n"/>
      <c r="R16" s="27">
        <f>IF(Q16="","",IFERROR(Q16*VLOOKUP(U16,'Reklamácie'!$V$2:$W$4,2,FALSE),""))</f>
        <v/>
      </c>
      <c r="S16" s="27">
        <f>IF(Q16="","",IFERROR(Q16+R16,""))</f>
        <v/>
      </c>
      <c r="T16" s="5" t="n"/>
      <c r="U16" s="3" t="n"/>
    </row>
    <row r="17" ht="32" customHeight="1">
      <c r="A17" s="3" t="n"/>
      <c r="B17" s="25" t="n"/>
      <c r="C17" s="5" t="n"/>
      <c r="D17" s="5" t="n"/>
      <c r="E17" s="5" t="n"/>
      <c r="F17" s="5" t="n"/>
      <c r="G17" s="5" t="n"/>
      <c r="H17" s="5" t="n"/>
      <c r="I17" s="3" t="n"/>
      <c r="J17" s="3" t="n"/>
      <c r="K17" s="5" t="n"/>
      <c r="L17" s="25" t="n"/>
      <c r="M17" s="6" t="n"/>
      <c r="N17" s="13">
        <f>IF(A17="","",IFERROR(IF(OR(B17="",L17=""),"",L17-B17),""))</f>
        <v/>
      </c>
      <c r="O17" s="14">
        <f>IF(A17="","",IFERROR(IF(B17="","",IF(L17="","V riešení",IF(N17&lt;=IF(M17="",30,M17),"ÁNO","NIE"))),""))</f>
        <v/>
      </c>
      <c r="P17" s="3" t="n"/>
      <c r="Q17" s="26" t="n"/>
      <c r="R17" s="29">
        <f>IF(Q17="","",IFERROR(Q17*VLOOKUP(U17,'Reklamácie'!$V$2:$W$4,2,FALSE),""))</f>
        <v/>
      </c>
      <c r="S17" s="29">
        <f>IF(Q17="","",IFERROR(Q17+R17,""))</f>
        <v/>
      </c>
      <c r="T17" s="5" t="n"/>
      <c r="U17" s="3" t="n"/>
    </row>
    <row r="18" ht="32" customHeight="1">
      <c r="A18" s="3" t="n"/>
      <c r="B18" s="25" t="n"/>
      <c r="C18" s="5" t="n"/>
      <c r="D18" s="5" t="n"/>
      <c r="E18" s="5" t="n"/>
      <c r="F18" s="5" t="n"/>
      <c r="G18" s="5" t="n"/>
      <c r="H18" s="5" t="n"/>
      <c r="I18" s="3" t="n"/>
      <c r="J18" s="3" t="n"/>
      <c r="K18" s="5" t="n"/>
      <c r="L18" s="25" t="n"/>
      <c r="M18" s="6" t="n"/>
      <c r="N18" s="7">
        <f>IF(A18="","",IFERROR(IF(OR(B18="",L18=""),"",L18-B18),""))</f>
        <v/>
      </c>
      <c r="O18" s="8">
        <f>IF(A18="","",IFERROR(IF(B18="","",IF(L18="","V riešení",IF(N18&lt;=IF(M18="",30,M18),"ÁNO","NIE"))),""))</f>
        <v/>
      </c>
      <c r="P18" s="3" t="n"/>
      <c r="Q18" s="26" t="n"/>
      <c r="R18" s="27">
        <f>IF(Q18="","",IFERROR(Q18*VLOOKUP(U18,'Reklamácie'!$V$2:$W$4,2,FALSE),""))</f>
        <v/>
      </c>
      <c r="S18" s="27">
        <f>IF(Q18="","",IFERROR(Q18+R18,""))</f>
        <v/>
      </c>
      <c r="T18" s="5" t="n"/>
      <c r="U18" s="3" t="n"/>
    </row>
    <row r="19" ht="32" customHeight="1">
      <c r="A19" s="3" t="n"/>
      <c r="B19" s="25" t="n"/>
      <c r="C19" s="5" t="n"/>
      <c r="D19" s="5" t="n"/>
      <c r="E19" s="5" t="n"/>
      <c r="F19" s="5" t="n"/>
      <c r="G19" s="5" t="n"/>
      <c r="H19" s="5" t="n"/>
      <c r="I19" s="3" t="n"/>
      <c r="J19" s="3" t="n"/>
      <c r="K19" s="5" t="n"/>
      <c r="L19" s="25" t="n"/>
      <c r="M19" s="6" t="n"/>
      <c r="N19" s="13">
        <f>IF(A19="","",IFERROR(IF(OR(B19="",L19=""),"",L19-B19),""))</f>
        <v/>
      </c>
      <c r="O19" s="14">
        <f>IF(A19="","",IFERROR(IF(B19="","",IF(L19="","V riešení",IF(N19&lt;=IF(M19="",30,M19),"ÁNO","NIE"))),""))</f>
        <v/>
      </c>
      <c r="P19" s="3" t="n"/>
      <c r="Q19" s="26" t="n"/>
      <c r="R19" s="29">
        <f>IF(Q19="","",IFERROR(Q19*VLOOKUP(U19,'Reklamácie'!$V$2:$W$4,2,FALSE),""))</f>
        <v/>
      </c>
      <c r="S19" s="29">
        <f>IF(Q19="","",IFERROR(Q19+R19,""))</f>
        <v/>
      </c>
      <c r="T19" s="5" t="n"/>
      <c r="U19" s="3" t="n"/>
    </row>
    <row r="20" ht="32" customHeight="1">
      <c r="A20" s="3" t="n"/>
      <c r="B20" s="25" t="n"/>
      <c r="C20" s="5" t="n"/>
      <c r="D20" s="5" t="n"/>
      <c r="E20" s="5" t="n"/>
      <c r="F20" s="5" t="n"/>
      <c r="G20" s="5" t="n"/>
      <c r="H20" s="5" t="n"/>
      <c r="I20" s="3" t="n"/>
      <c r="J20" s="3" t="n"/>
      <c r="K20" s="5" t="n"/>
      <c r="L20" s="25" t="n"/>
      <c r="M20" s="6" t="n"/>
      <c r="N20" s="7">
        <f>IF(A20="","",IFERROR(IF(OR(B20="",L20=""),"",L20-B20),""))</f>
        <v/>
      </c>
      <c r="O20" s="8">
        <f>IF(A20="","",IFERROR(IF(B20="","",IF(L20="","V riešení",IF(N20&lt;=IF(M20="",30,M20),"ÁNO","NIE"))),""))</f>
        <v/>
      </c>
      <c r="P20" s="3" t="n"/>
      <c r="Q20" s="26" t="n"/>
      <c r="R20" s="27">
        <f>IF(Q20="","",IFERROR(Q20*VLOOKUP(U20,'Reklamácie'!$V$2:$W$4,2,FALSE),""))</f>
        <v/>
      </c>
      <c r="S20" s="27">
        <f>IF(Q20="","",IFERROR(Q20+R20,""))</f>
        <v/>
      </c>
      <c r="T20" s="5" t="n"/>
      <c r="U20" s="3" t="n"/>
    </row>
    <row r="21" ht="32" customHeight="1">
      <c r="A21" s="3" t="n"/>
      <c r="B21" s="25" t="n"/>
      <c r="C21" s="5" t="n"/>
      <c r="D21" s="5" t="n"/>
      <c r="E21" s="5" t="n"/>
      <c r="F21" s="5" t="n"/>
      <c r="G21" s="5" t="n"/>
      <c r="H21" s="5" t="n"/>
      <c r="I21" s="3" t="n"/>
      <c r="J21" s="3" t="n"/>
      <c r="K21" s="5" t="n"/>
      <c r="L21" s="25" t="n"/>
      <c r="M21" s="6" t="n"/>
      <c r="N21" s="13">
        <f>IF(A21="","",IFERROR(IF(OR(B21="",L21=""),"",L21-B21),""))</f>
        <v/>
      </c>
      <c r="O21" s="14">
        <f>IF(A21="","",IFERROR(IF(B21="","",IF(L21="","V riešení",IF(N21&lt;=IF(M21="",30,M21),"ÁNO","NIE"))),""))</f>
        <v/>
      </c>
      <c r="P21" s="3" t="n"/>
      <c r="Q21" s="26" t="n"/>
      <c r="R21" s="29">
        <f>IF(Q21="","",IFERROR(Q21*VLOOKUP(U21,'Reklamácie'!$V$2:$W$4,2,FALSE),""))</f>
        <v/>
      </c>
      <c r="S21" s="29">
        <f>IF(Q21="","",IFERROR(Q21+R21,""))</f>
        <v/>
      </c>
      <c r="T21" s="5" t="n"/>
      <c r="U21" s="3" t="n"/>
    </row>
    <row r="22" ht="32" customHeight="1">
      <c r="A22" s="3" t="n"/>
      <c r="B22" s="25" t="n"/>
      <c r="C22" s="5" t="n"/>
      <c r="D22" s="5" t="n"/>
      <c r="E22" s="5" t="n"/>
      <c r="F22" s="5" t="n"/>
      <c r="G22" s="5" t="n"/>
      <c r="H22" s="5" t="n"/>
      <c r="I22" s="3" t="n"/>
      <c r="J22" s="3" t="n"/>
      <c r="K22" s="5" t="n"/>
      <c r="L22" s="25" t="n"/>
      <c r="M22" s="6" t="n"/>
      <c r="N22" s="7">
        <f>IF(A22="","",IFERROR(IF(OR(B22="",L22=""),"",L22-B22),""))</f>
        <v/>
      </c>
      <c r="O22" s="8">
        <f>IF(A22="","",IFERROR(IF(B22="","",IF(L22="","V riešení",IF(N22&lt;=IF(M22="",30,M22),"ÁNO","NIE"))),""))</f>
        <v/>
      </c>
      <c r="P22" s="3" t="n"/>
      <c r="Q22" s="26" t="n"/>
      <c r="R22" s="27">
        <f>IF(Q22="","",IFERROR(Q22*VLOOKUP(U22,'Reklamácie'!$V$2:$W$4,2,FALSE),""))</f>
        <v/>
      </c>
      <c r="S22" s="27">
        <f>IF(Q22="","",IFERROR(Q22+R22,""))</f>
        <v/>
      </c>
      <c r="T22" s="5" t="n"/>
      <c r="U22" s="3" t="n"/>
    </row>
    <row r="23" ht="32" customHeight="1">
      <c r="A23" s="3" t="n"/>
      <c r="B23" s="25" t="n"/>
      <c r="C23" s="5" t="n"/>
      <c r="D23" s="5" t="n"/>
      <c r="E23" s="5" t="n"/>
      <c r="F23" s="5" t="n"/>
      <c r="G23" s="5" t="n"/>
      <c r="H23" s="5" t="n"/>
      <c r="I23" s="3" t="n"/>
      <c r="J23" s="3" t="n"/>
      <c r="K23" s="5" t="n"/>
      <c r="L23" s="25" t="n"/>
      <c r="M23" s="6" t="n"/>
      <c r="N23" s="13">
        <f>IF(A23="","",IFERROR(IF(OR(B23="",L23=""),"",L23-B23),""))</f>
        <v/>
      </c>
      <c r="O23" s="14">
        <f>IF(A23="","",IFERROR(IF(B23="","",IF(L23="","V riešení",IF(N23&lt;=IF(M23="",30,M23),"ÁNO","NIE"))),""))</f>
        <v/>
      </c>
      <c r="P23" s="3" t="n"/>
      <c r="Q23" s="26" t="n"/>
      <c r="R23" s="29">
        <f>IF(Q23="","",IFERROR(Q23*VLOOKUP(U23,'Reklamácie'!$V$2:$W$4,2,FALSE),""))</f>
        <v/>
      </c>
      <c r="S23" s="29">
        <f>IF(Q23="","",IFERROR(Q23+R23,""))</f>
        <v/>
      </c>
      <c r="T23" s="5" t="n"/>
      <c r="U23" s="3" t="n"/>
    </row>
    <row r="24" ht="32" customHeight="1">
      <c r="A24" s="3" t="n"/>
      <c r="B24" s="25" t="n"/>
      <c r="C24" s="5" t="n"/>
      <c r="D24" s="5" t="n"/>
      <c r="E24" s="5" t="n"/>
      <c r="F24" s="5" t="n"/>
      <c r="G24" s="5" t="n"/>
      <c r="H24" s="5" t="n"/>
      <c r="I24" s="3" t="n"/>
      <c r="J24" s="3" t="n"/>
      <c r="K24" s="5" t="n"/>
      <c r="L24" s="25" t="n"/>
      <c r="M24" s="6" t="n"/>
      <c r="N24" s="7">
        <f>IF(A24="","",IFERROR(IF(OR(B24="",L24=""),"",L24-B24),""))</f>
        <v/>
      </c>
      <c r="O24" s="8">
        <f>IF(A24="","",IFERROR(IF(B24="","",IF(L24="","V riešení",IF(N24&lt;=IF(M24="",30,M24),"ÁNO","NIE"))),""))</f>
        <v/>
      </c>
      <c r="P24" s="3" t="n"/>
      <c r="Q24" s="26" t="n"/>
      <c r="R24" s="27">
        <f>IF(Q24="","",IFERROR(Q24*VLOOKUP(U24,'Reklamácie'!$V$2:$W$4,2,FALSE),""))</f>
        <v/>
      </c>
      <c r="S24" s="27">
        <f>IF(Q24="","",IFERROR(Q24+R24,""))</f>
        <v/>
      </c>
      <c r="T24" s="5" t="n"/>
      <c r="U24" s="3" t="n"/>
    </row>
    <row r="25" ht="32" customHeight="1">
      <c r="A25" s="3" t="n"/>
      <c r="B25" s="25" t="n"/>
      <c r="C25" s="5" t="n"/>
      <c r="D25" s="5" t="n"/>
      <c r="E25" s="5" t="n"/>
      <c r="F25" s="5" t="n"/>
      <c r="G25" s="5" t="n"/>
      <c r="H25" s="5" t="n"/>
      <c r="I25" s="3" t="n"/>
      <c r="J25" s="3" t="n"/>
      <c r="K25" s="5" t="n"/>
      <c r="L25" s="25" t="n"/>
      <c r="M25" s="6" t="n"/>
      <c r="N25" s="13">
        <f>IF(A25="","",IFERROR(IF(OR(B25="",L25=""),"",L25-B25),""))</f>
        <v/>
      </c>
      <c r="O25" s="14">
        <f>IF(A25="","",IFERROR(IF(B25="","",IF(L25="","V riešení",IF(N25&lt;=IF(M25="",30,M25),"ÁNO","NIE"))),""))</f>
        <v/>
      </c>
      <c r="P25" s="3" t="n"/>
      <c r="Q25" s="26" t="n"/>
      <c r="R25" s="29">
        <f>IF(Q25="","",IFERROR(Q25*VLOOKUP(U25,'Reklamácie'!$V$2:$W$4,2,FALSE),""))</f>
        <v/>
      </c>
      <c r="S25" s="29">
        <f>IF(Q25="","",IFERROR(Q25+R25,""))</f>
        <v/>
      </c>
      <c r="T25" s="5" t="n"/>
      <c r="U25" s="3" t="n"/>
    </row>
    <row r="26" ht="32" customHeight="1">
      <c r="A26" s="3" t="n"/>
      <c r="B26" s="25" t="n"/>
      <c r="C26" s="5" t="n"/>
      <c r="D26" s="5" t="n"/>
      <c r="E26" s="5" t="n"/>
      <c r="F26" s="5" t="n"/>
      <c r="G26" s="5" t="n"/>
      <c r="H26" s="5" t="n"/>
      <c r="I26" s="3" t="n"/>
      <c r="J26" s="3" t="n"/>
      <c r="K26" s="5" t="n"/>
      <c r="L26" s="25" t="n"/>
      <c r="M26" s="6" t="n"/>
      <c r="N26" s="7">
        <f>IF(A26="","",IFERROR(IF(OR(B26="",L26=""),"",L26-B26),""))</f>
        <v/>
      </c>
      <c r="O26" s="8">
        <f>IF(A26="","",IFERROR(IF(B26="","",IF(L26="","V riešení",IF(N26&lt;=IF(M26="",30,M26),"ÁNO","NIE"))),""))</f>
        <v/>
      </c>
      <c r="P26" s="3" t="n"/>
      <c r="Q26" s="26" t="n"/>
      <c r="R26" s="27">
        <f>IF(Q26="","",IFERROR(Q26*VLOOKUP(U26,'Reklamácie'!$V$2:$W$4,2,FALSE),""))</f>
        <v/>
      </c>
      <c r="S26" s="27">
        <f>IF(Q26="","",IFERROR(Q26+R26,""))</f>
        <v/>
      </c>
      <c r="T26" s="5" t="n"/>
      <c r="U26" s="3" t="n"/>
    </row>
    <row r="27" ht="32" customHeight="1">
      <c r="A27" s="3" t="n"/>
      <c r="B27" s="25" t="n"/>
      <c r="C27" s="5" t="n"/>
      <c r="D27" s="5" t="n"/>
      <c r="E27" s="5" t="n"/>
      <c r="F27" s="5" t="n"/>
      <c r="G27" s="5" t="n"/>
      <c r="H27" s="5" t="n"/>
      <c r="I27" s="3" t="n"/>
      <c r="J27" s="3" t="n"/>
      <c r="K27" s="5" t="n"/>
      <c r="L27" s="25" t="n"/>
      <c r="M27" s="6" t="n"/>
      <c r="N27" s="13">
        <f>IF(A27="","",IFERROR(IF(OR(B27="",L27=""),"",L27-B27),""))</f>
        <v/>
      </c>
      <c r="O27" s="14">
        <f>IF(A27="","",IFERROR(IF(B27="","",IF(L27="","V riešení",IF(N27&lt;=IF(M27="",30,M27),"ÁNO","NIE"))),""))</f>
        <v/>
      </c>
      <c r="P27" s="3" t="n"/>
      <c r="Q27" s="26" t="n"/>
      <c r="R27" s="29">
        <f>IF(Q27="","",IFERROR(Q27*VLOOKUP(U27,'Reklamácie'!$V$2:$W$4,2,FALSE),""))</f>
        <v/>
      </c>
      <c r="S27" s="29">
        <f>IF(Q27="","",IFERROR(Q27+R27,""))</f>
        <v/>
      </c>
      <c r="T27" s="5" t="n"/>
      <c r="U27" s="3" t="n"/>
    </row>
    <row r="28" ht="32" customHeight="1">
      <c r="A28" s="3" t="n"/>
      <c r="B28" s="25" t="n"/>
      <c r="C28" s="5" t="n"/>
      <c r="D28" s="5" t="n"/>
      <c r="E28" s="5" t="n"/>
      <c r="F28" s="5" t="n"/>
      <c r="G28" s="5" t="n"/>
      <c r="H28" s="5" t="n"/>
      <c r="I28" s="3" t="n"/>
      <c r="J28" s="3" t="n"/>
      <c r="K28" s="5" t="n"/>
      <c r="L28" s="25" t="n"/>
      <c r="M28" s="6" t="n"/>
      <c r="N28" s="7">
        <f>IF(A28="","",IFERROR(IF(OR(B28="",L28=""),"",L28-B28),""))</f>
        <v/>
      </c>
      <c r="O28" s="8">
        <f>IF(A28="","",IFERROR(IF(B28="","",IF(L28="","V riešení",IF(N28&lt;=IF(M28="",30,M28),"ÁNO","NIE"))),""))</f>
        <v/>
      </c>
      <c r="P28" s="3" t="n"/>
      <c r="Q28" s="26" t="n"/>
      <c r="R28" s="27">
        <f>IF(Q28="","",IFERROR(Q28*VLOOKUP(U28,'Reklamácie'!$V$2:$W$4,2,FALSE),""))</f>
        <v/>
      </c>
      <c r="S28" s="27">
        <f>IF(Q28="","",IFERROR(Q28+R28,""))</f>
        <v/>
      </c>
      <c r="T28" s="5" t="n"/>
      <c r="U28" s="3" t="n"/>
    </row>
    <row r="29" ht="32" customHeight="1">
      <c r="A29" s="3" t="n"/>
      <c r="B29" s="25" t="n"/>
      <c r="C29" s="5" t="n"/>
      <c r="D29" s="5" t="n"/>
      <c r="E29" s="5" t="n"/>
      <c r="F29" s="5" t="n"/>
      <c r="G29" s="5" t="n"/>
      <c r="H29" s="5" t="n"/>
      <c r="I29" s="3" t="n"/>
      <c r="J29" s="3" t="n"/>
      <c r="K29" s="5" t="n"/>
      <c r="L29" s="25" t="n"/>
      <c r="M29" s="6" t="n"/>
      <c r="N29" s="13">
        <f>IF(A29="","",IFERROR(IF(OR(B29="",L29=""),"",L29-B29),""))</f>
        <v/>
      </c>
      <c r="O29" s="14">
        <f>IF(A29="","",IFERROR(IF(B29="","",IF(L29="","V riešení",IF(N29&lt;=IF(M29="",30,M29),"ÁNO","NIE"))),""))</f>
        <v/>
      </c>
      <c r="P29" s="3" t="n"/>
      <c r="Q29" s="26" t="n"/>
      <c r="R29" s="29">
        <f>IF(Q29="","",IFERROR(Q29*VLOOKUP(U29,'Reklamácie'!$V$2:$W$4,2,FALSE),""))</f>
        <v/>
      </c>
      <c r="S29" s="29">
        <f>IF(Q29="","",IFERROR(Q29+R29,""))</f>
        <v/>
      </c>
      <c r="T29" s="5" t="n"/>
      <c r="U29" s="3" t="n"/>
    </row>
    <row r="30" ht="32" customHeight="1">
      <c r="A30" s="3" t="n"/>
      <c r="B30" s="25" t="n"/>
      <c r="C30" s="5" t="n"/>
      <c r="D30" s="5" t="n"/>
      <c r="E30" s="5" t="n"/>
      <c r="F30" s="5" t="n"/>
      <c r="G30" s="5" t="n"/>
      <c r="H30" s="5" t="n"/>
      <c r="I30" s="3" t="n"/>
      <c r="J30" s="3" t="n"/>
      <c r="K30" s="5" t="n"/>
      <c r="L30" s="25" t="n"/>
      <c r="M30" s="6" t="n"/>
      <c r="N30" s="7">
        <f>IF(A30="","",IFERROR(IF(OR(B30="",L30=""),"",L30-B30),""))</f>
        <v/>
      </c>
      <c r="O30" s="8">
        <f>IF(A30="","",IFERROR(IF(B30="","",IF(L30="","V riešení",IF(N30&lt;=IF(M30="",30,M30),"ÁNO","NIE"))),""))</f>
        <v/>
      </c>
      <c r="P30" s="3" t="n"/>
      <c r="Q30" s="26" t="n"/>
      <c r="R30" s="27">
        <f>IF(Q30="","",IFERROR(Q30*VLOOKUP(U30,'Reklamácie'!$V$2:$W$4,2,FALSE),""))</f>
        <v/>
      </c>
      <c r="S30" s="27">
        <f>IF(Q30="","",IFERROR(Q30+R30,""))</f>
        <v/>
      </c>
      <c r="T30" s="5" t="n"/>
      <c r="U30" s="3" t="n"/>
    </row>
    <row r="31" ht="32" customHeight="1">
      <c r="A31" s="3" t="n"/>
      <c r="B31" s="25" t="n"/>
      <c r="C31" s="5" t="n"/>
      <c r="D31" s="5" t="n"/>
      <c r="E31" s="5" t="n"/>
      <c r="F31" s="5" t="n"/>
      <c r="G31" s="5" t="n"/>
      <c r="H31" s="5" t="n"/>
      <c r="I31" s="3" t="n"/>
      <c r="J31" s="3" t="n"/>
      <c r="K31" s="5" t="n"/>
      <c r="L31" s="25" t="n"/>
      <c r="M31" s="6" t="n"/>
      <c r="N31" s="13">
        <f>IF(A31="","",IFERROR(IF(OR(B31="",L31=""),"",L31-B31),""))</f>
        <v/>
      </c>
      <c r="O31" s="14">
        <f>IF(A31="","",IFERROR(IF(B31="","",IF(L31="","V riešení",IF(N31&lt;=IF(M31="",30,M31),"ÁNO","NIE"))),""))</f>
        <v/>
      </c>
      <c r="P31" s="3" t="n"/>
      <c r="Q31" s="26" t="n"/>
      <c r="R31" s="29">
        <f>IF(Q31="","",IFERROR(Q31*VLOOKUP(U31,'Reklamácie'!$V$2:$W$4,2,FALSE),""))</f>
        <v/>
      </c>
      <c r="S31" s="29">
        <f>IF(Q31="","",IFERROR(Q31+R31,""))</f>
        <v/>
      </c>
      <c r="T31" s="5" t="n"/>
      <c r="U31" s="3" t="n"/>
    </row>
    <row r="32" ht="32" customHeight="1">
      <c r="A32" s="3" t="n"/>
      <c r="B32" s="25" t="n"/>
      <c r="C32" s="5" t="n"/>
      <c r="D32" s="5" t="n"/>
      <c r="E32" s="5" t="n"/>
      <c r="F32" s="5" t="n"/>
      <c r="G32" s="5" t="n"/>
      <c r="H32" s="5" t="n"/>
      <c r="I32" s="3" t="n"/>
      <c r="J32" s="3" t="n"/>
      <c r="K32" s="5" t="n"/>
      <c r="L32" s="25" t="n"/>
      <c r="M32" s="6" t="n"/>
      <c r="N32" s="7">
        <f>IF(A32="","",IFERROR(IF(OR(B32="",L32=""),"",L32-B32),""))</f>
        <v/>
      </c>
      <c r="O32" s="8">
        <f>IF(A32="","",IFERROR(IF(B32="","",IF(L32="","V riešení",IF(N32&lt;=IF(M32="",30,M32),"ÁNO","NIE"))),""))</f>
        <v/>
      </c>
      <c r="P32" s="3" t="n"/>
      <c r="Q32" s="26" t="n"/>
      <c r="R32" s="27">
        <f>IF(Q32="","",IFERROR(Q32*VLOOKUP(U32,'Reklamácie'!$V$2:$W$4,2,FALSE),""))</f>
        <v/>
      </c>
      <c r="S32" s="27">
        <f>IF(Q32="","",IFERROR(Q32+R32,""))</f>
        <v/>
      </c>
      <c r="T32" s="5" t="n"/>
      <c r="U32" s="3" t="n"/>
    </row>
    <row r="33" ht="32" customHeight="1">
      <c r="A33" s="3" t="n"/>
      <c r="B33" s="25" t="n"/>
      <c r="C33" s="5" t="n"/>
      <c r="D33" s="5" t="n"/>
      <c r="E33" s="5" t="n"/>
      <c r="F33" s="5" t="n"/>
      <c r="G33" s="5" t="n"/>
      <c r="H33" s="5" t="n"/>
      <c r="I33" s="3" t="n"/>
      <c r="J33" s="3" t="n"/>
      <c r="K33" s="5" t="n"/>
      <c r="L33" s="25" t="n"/>
      <c r="M33" s="6" t="n"/>
      <c r="N33" s="13">
        <f>IF(A33="","",IFERROR(IF(OR(B33="",L33=""),"",L33-B33),""))</f>
        <v/>
      </c>
      <c r="O33" s="14">
        <f>IF(A33="","",IFERROR(IF(B33="","",IF(L33="","V riešení",IF(N33&lt;=IF(M33="",30,M33),"ÁNO","NIE"))),""))</f>
        <v/>
      </c>
      <c r="P33" s="3" t="n"/>
      <c r="Q33" s="26" t="n"/>
      <c r="R33" s="29">
        <f>IF(Q33="","",IFERROR(Q33*VLOOKUP(U33,'Reklamácie'!$V$2:$W$4,2,FALSE),""))</f>
        <v/>
      </c>
      <c r="S33" s="29">
        <f>IF(Q33="","",IFERROR(Q33+R33,""))</f>
        <v/>
      </c>
      <c r="T33" s="5" t="n"/>
      <c r="U33" s="3" t="n"/>
    </row>
    <row r="34" ht="32" customHeight="1">
      <c r="A34" s="3" t="n"/>
      <c r="B34" s="25" t="n"/>
      <c r="C34" s="5" t="n"/>
      <c r="D34" s="5" t="n"/>
      <c r="E34" s="5" t="n"/>
      <c r="F34" s="5" t="n"/>
      <c r="G34" s="5" t="n"/>
      <c r="H34" s="5" t="n"/>
      <c r="I34" s="3" t="n"/>
      <c r="J34" s="3" t="n"/>
      <c r="K34" s="5" t="n"/>
      <c r="L34" s="25" t="n"/>
      <c r="M34" s="6" t="n"/>
      <c r="N34" s="7">
        <f>IF(A34="","",IFERROR(IF(OR(B34="",L34=""),"",L34-B34),""))</f>
        <v/>
      </c>
      <c r="O34" s="8">
        <f>IF(A34="","",IFERROR(IF(B34="","",IF(L34="","V riešení",IF(N34&lt;=IF(M34="",30,M34),"ÁNO","NIE"))),""))</f>
        <v/>
      </c>
      <c r="P34" s="3" t="n"/>
      <c r="Q34" s="26" t="n"/>
      <c r="R34" s="27">
        <f>IF(Q34="","",IFERROR(Q34*VLOOKUP(U34,'Reklamácie'!$V$2:$W$4,2,FALSE),""))</f>
        <v/>
      </c>
      <c r="S34" s="27">
        <f>IF(Q34="","",IFERROR(Q34+R34,""))</f>
        <v/>
      </c>
      <c r="T34" s="5" t="n"/>
      <c r="U34" s="3" t="n"/>
    </row>
    <row r="35" ht="32" customHeight="1">
      <c r="A35" s="3" t="n"/>
      <c r="B35" s="25" t="n"/>
      <c r="C35" s="5" t="n"/>
      <c r="D35" s="5" t="n"/>
      <c r="E35" s="5" t="n"/>
      <c r="F35" s="5" t="n"/>
      <c r="G35" s="5" t="n"/>
      <c r="H35" s="5" t="n"/>
      <c r="I35" s="3" t="n"/>
      <c r="J35" s="3" t="n"/>
      <c r="K35" s="5" t="n"/>
      <c r="L35" s="25" t="n"/>
      <c r="M35" s="6" t="n"/>
      <c r="N35" s="13">
        <f>IF(A35="","",IFERROR(IF(OR(B35="",L35=""),"",L35-B35),""))</f>
        <v/>
      </c>
      <c r="O35" s="14">
        <f>IF(A35="","",IFERROR(IF(B35="","",IF(L35="","V riešení",IF(N35&lt;=IF(M35="",30,M35),"ÁNO","NIE"))),""))</f>
        <v/>
      </c>
      <c r="P35" s="3" t="n"/>
      <c r="Q35" s="26" t="n"/>
      <c r="R35" s="29">
        <f>IF(Q35="","",IFERROR(Q35*VLOOKUP(U35,'Reklamácie'!$V$2:$W$4,2,FALSE),""))</f>
        <v/>
      </c>
      <c r="S35" s="29">
        <f>IF(Q35="","",IFERROR(Q35+R35,""))</f>
        <v/>
      </c>
      <c r="T35" s="5" t="n"/>
      <c r="U35" s="3" t="n"/>
    </row>
    <row r="36" ht="32" customHeight="1">
      <c r="A36" s="3" t="n"/>
      <c r="B36" s="25" t="n"/>
      <c r="C36" s="5" t="n"/>
      <c r="D36" s="5" t="n"/>
      <c r="E36" s="5" t="n"/>
      <c r="F36" s="5" t="n"/>
      <c r="G36" s="5" t="n"/>
      <c r="H36" s="5" t="n"/>
      <c r="I36" s="3" t="n"/>
      <c r="J36" s="3" t="n"/>
      <c r="K36" s="5" t="n"/>
      <c r="L36" s="25" t="n"/>
      <c r="M36" s="6" t="n"/>
      <c r="N36" s="7">
        <f>IF(A36="","",IFERROR(IF(OR(B36="",L36=""),"",L36-B36),""))</f>
        <v/>
      </c>
      <c r="O36" s="8">
        <f>IF(A36="","",IFERROR(IF(B36="","",IF(L36="","V riešení",IF(N36&lt;=IF(M36="",30,M36),"ÁNO","NIE"))),""))</f>
        <v/>
      </c>
      <c r="P36" s="3" t="n"/>
      <c r="Q36" s="26" t="n"/>
      <c r="R36" s="27">
        <f>IF(Q36="","",IFERROR(Q36*VLOOKUP(U36,'Reklamácie'!$V$2:$W$4,2,FALSE),""))</f>
        <v/>
      </c>
      <c r="S36" s="27">
        <f>IF(Q36="","",IFERROR(Q36+R36,""))</f>
        <v/>
      </c>
      <c r="T36" s="5" t="n"/>
      <c r="U36" s="3" t="n"/>
    </row>
    <row r="37" ht="32" customHeight="1">
      <c r="A37" s="3" t="n"/>
      <c r="B37" s="25" t="n"/>
      <c r="C37" s="5" t="n"/>
      <c r="D37" s="5" t="n"/>
      <c r="E37" s="5" t="n"/>
      <c r="F37" s="5" t="n"/>
      <c r="G37" s="5" t="n"/>
      <c r="H37" s="5" t="n"/>
      <c r="I37" s="3" t="n"/>
      <c r="J37" s="3" t="n"/>
      <c r="K37" s="5" t="n"/>
      <c r="L37" s="25" t="n"/>
      <c r="M37" s="6" t="n"/>
      <c r="N37" s="13">
        <f>IF(A37="","",IFERROR(IF(OR(B37="",L37=""),"",L37-B37),""))</f>
        <v/>
      </c>
      <c r="O37" s="14">
        <f>IF(A37="","",IFERROR(IF(B37="","",IF(L37="","V riešení",IF(N37&lt;=IF(M37="",30,M37),"ÁNO","NIE"))),""))</f>
        <v/>
      </c>
      <c r="P37" s="3" t="n"/>
      <c r="Q37" s="26" t="n"/>
      <c r="R37" s="29">
        <f>IF(Q37="","",IFERROR(Q37*VLOOKUP(U37,'Reklamácie'!$V$2:$W$4,2,FALSE),""))</f>
        <v/>
      </c>
      <c r="S37" s="29">
        <f>IF(Q37="","",IFERROR(Q37+R37,""))</f>
        <v/>
      </c>
      <c r="T37" s="5" t="n"/>
      <c r="U37" s="3" t="n"/>
    </row>
    <row r="38" ht="32" customHeight="1">
      <c r="A38" s="3" t="n"/>
      <c r="B38" s="25" t="n"/>
      <c r="C38" s="5" t="n"/>
      <c r="D38" s="5" t="n"/>
      <c r="E38" s="5" t="n"/>
      <c r="F38" s="5" t="n"/>
      <c r="G38" s="5" t="n"/>
      <c r="H38" s="5" t="n"/>
      <c r="I38" s="3" t="n"/>
      <c r="J38" s="3" t="n"/>
      <c r="K38" s="5" t="n"/>
      <c r="L38" s="25" t="n"/>
      <c r="M38" s="6" t="n"/>
      <c r="N38" s="7">
        <f>IF(A38="","",IFERROR(IF(OR(B38="",L38=""),"",L38-B38),""))</f>
        <v/>
      </c>
      <c r="O38" s="8">
        <f>IF(A38="","",IFERROR(IF(B38="","",IF(L38="","V riešení",IF(N38&lt;=IF(M38="",30,M38),"ÁNO","NIE"))),""))</f>
        <v/>
      </c>
      <c r="P38" s="3" t="n"/>
      <c r="Q38" s="26" t="n"/>
      <c r="R38" s="27">
        <f>IF(Q38="","",IFERROR(Q38*VLOOKUP(U38,'Reklamácie'!$V$2:$W$4,2,FALSE),""))</f>
        <v/>
      </c>
      <c r="S38" s="27">
        <f>IF(Q38="","",IFERROR(Q38+R38,""))</f>
        <v/>
      </c>
      <c r="T38" s="5" t="n"/>
      <c r="U38" s="3" t="n"/>
    </row>
    <row r="39" ht="32" customHeight="1">
      <c r="A39" s="3" t="n"/>
      <c r="B39" s="25" t="n"/>
      <c r="C39" s="5" t="n"/>
      <c r="D39" s="5" t="n"/>
      <c r="E39" s="5" t="n"/>
      <c r="F39" s="5" t="n"/>
      <c r="G39" s="5" t="n"/>
      <c r="H39" s="5" t="n"/>
      <c r="I39" s="3" t="n"/>
      <c r="J39" s="3" t="n"/>
      <c r="K39" s="5" t="n"/>
      <c r="L39" s="25" t="n"/>
      <c r="M39" s="6" t="n"/>
      <c r="N39" s="13">
        <f>IF(A39="","",IFERROR(IF(OR(B39="",L39=""),"",L39-B39),""))</f>
        <v/>
      </c>
      <c r="O39" s="14">
        <f>IF(A39="","",IFERROR(IF(B39="","",IF(L39="","V riešení",IF(N39&lt;=IF(M39="",30,M39),"ÁNO","NIE"))),""))</f>
        <v/>
      </c>
      <c r="P39" s="3" t="n"/>
      <c r="Q39" s="26" t="n"/>
      <c r="R39" s="29">
        <f>IF(Q39="","",IFERROR(Q39*VLOOKUP(U39,'Reklamácie'!$V$2:$W$4,2,FALSE),""))</f>
        <v/>
      </c>
      <c r="S39" s="29">
        <f>IF(Q39="","",IFERROR(Q39+R39,""))</f>
        <v/>
      </c>
      <c r="T39" s="5" t="n"/>
      <c r="U39" s="3" t="n"/>
    </row>
    <row r="40" ht="32" customHeight="1">
      <c r="A40" s="3" t="n"/>
      <c r="B40" s="25" t="n"/>
      <c r="C40" s="5" t="n"/>
      <c r="D40" s="5" t="n"/>
      <c r="E40" s="5" t="n"/>
      <c r="F40" s="5" t="n"/>
      <c r="G40" s="5" t="n"/>
      <c r="H40" s="5" t="n"/>
      <c r="I40" s="3" t="n"/>
      <c r="J40" s="3" t="n"/>
      <c r="K40" s="5" t="n"/>
      <c r="L40" s="25" t="n"/>
      <c r="M40" s="6" t="n"/>
      <c r="N40" s="7">
        <f>IF(A40="","",IFERROR(IF(OR(B40="",L40=""),"",L40-B40),""))</f>
        <v/>
      </c>
      <c r="O40" s="8">
        <f>IF(A40="","",IFERROR(IF(B40="","",IF(L40="","V riešení",IF(N40&lt;=IF(M40="",30,M40),"ÁNO","NIE"))),""))</f>
        <v/>
      </c>
      <c r="P40" s="3" t="n"/>
      <c r="Q40" s="26" t="n"/>
      <c r="R40" s="27">
        <f>IF(Q40="","",IFERROR(Q40*VLOOKUP(U40,'Reklamácie'!$V$2:$W$4,2,FALSE),""))</f>
        <v/>
      </c>
      <c r="S40" s="27">
        <f>IF(Q40="","",IFERROR(Q40+R40,""))</f>
        <v/>
      </c>
      <c r="T40" s="5" t="n"/>
      <c r="U40" s="3" t="n"/>
    </row>
    <row r="41" ht="32" customHeight="1">
      <c r="A41" s="3" t="n"/>
      <c r="B41" s="25" t="n"/>
      <c r="C41" s="5" t="n"/>
      <c r="D41" s="5" t="n"/>
      <c r="E41" s="5" t="n"/>
      <c r="F41" s="5" t="n"/>
      <c r="G41" s="5" t="n"/>
      <c r="H41" s="5" t="n"/>
      <c r="I41" s="3" t="n"/>
      <c r="J41" s="3" t="n"/>
      <c r="K41" s="5" t="n"/>
      <c r="L41" s="25" t="n"/>
      <c r="M41" s="6" t="n"/>
      <c r="N41" s="13">
        <f>IF(A41="","",IFERROR(IF(OR(B41="",L41=""),"",L41-B41),""))</f>
        <v/>
      </c>
      <c r="O41" s="14">
        <f>IF(A41="","",IFERROR(IF(B41="","",IF(L41="","V riešení",IF(N41&lt;=IF(M41="",30,M41),"ÁNO","NIE"))),""))</f>
        <v/>
      </c>
      <c r="P41" s="3" t="n"/>
      <c r="Q41" s="26" t="n"/>
      <c r="R41" s="29">
        <f>IF(Q41="","",IFERROR(Q41*VLOOKUP(U41,'Reklamácie'!$V$2:$W$4,2,FALSE),""))</f>
        <v/>
      </c>
      <c r="S41" s="29">
        <f>IF(Q41="","",IFERROR(Q41+R41,""))</f>
        <v/>
      </c>
      <c r="T41" s="5" t="n"/>
      <c r="U41" s="3" t="n"/>
    </row>
    <row r="42" ht="32" customHeight="1">
      <c r="A42" s="3" t="n"/>
      <c r="B42" s="25" t="n"/>
      <c r="C42" s="5" t="n"/>
      <c r="D42" s="5" t="n"/>
      <c r="E42" s="5" t="n"/>
      <c r="F42" s="5" t="n"/>
      <c r="G42" s="5" t="n"/>
      <c r="H42" s="5" t="n"/>
      <c r="I42" s="3" t="n"/>
      <c r="J42" s="3" t="n"/>
      <c r="K42" s="5" t="n"/>
      <c r="L42" s="25" t="n"/>
      <c r="M42" s="6" t="n"/>
      <c r="N42" s="7">
        <f>IF(A42="","",IFERROR(IF(OR(B42="",L42=""),"",L42-B42),""))</f>
        <v/>
      </c>
      <c r="O42" s="8">
        <f>IF(A42="","",IFERROR(IF(B42="","",IF(L42="","V riešení",IF(N42&lt;=IF(M42="",30,M42),"ÁNO","NIE"))),""))</f>
        <v/>
      </c>
      <c r="P42" s="3" t="n"/>
      <c r="Q42" s="26" t="n"/>
      <c r="R42" s="27">
        <f>IF(Q42="","",IFERROR(Q42*VLOOKUP(U42,'Reklamácie'!$V$2:$W$4,2,FALSE),""))</f>
        <v/>
      </c>
      <c r="S42" s="27">
        <f>IF(Q42="","",IFERROR(Q42+R42,""))</f>
        <v/>
      </c>
      <c r="T42" s="5" t="n"/>
      <c r="U42" s="3" t="n"/>
    </row>
    <row r="43" ht="32" customHeight="1">
      <c r="A43" s="3" t="n"/>
      <c r="B43" s="25" t="n"/>
      <c r="C43" s="5" t="n"/>
      <c r="D43" s="5" t="n"/>
      <c r="E43" s="5" t="n"/>
      <c r="F43" s="5" t="n"/>
      <c r="G43" s="5" t="n"/>
      <c r="H43" s="5" t="n"/>
      <c r="I43" s="3" t="n"/>
      <c r="J43" s="3" t="n"/>
      <c r="K43" s="5" t="n"/>
      <c r="L43" s="25" t="n"/>
      <c r="M43" s="6" t="n"/>
      <c r="N43" s="13">
        <f>IF(A43="","",IFERROR(IF(OR(B43="",L43=""),"",L43-B43),""))</f>
        <v/>
      </c>
      <c r="O43" s="14">
        <f>IF(A43="","",IFERROR(IF(B43="","",IF(L43="","V riešení",IF(N43&lt;=IF(M43="",30,M43),"ÁNO","NIE"))),""))</f>
        <v/>
      </c>
      <c r="P43" s="3" t="n"/>
      <c r="Q43" s="26" t="n"/>
      <c r="R43" s="29">
        <f>IF(Q43="","",IFERROR(Q43*VLOOKUP(U43,'Reklamácie'!$V$2:$W$4,2,FALSE),""))</f>
        <v/>
      </c>
      <c r="S43" s="29">
        <f>IF(Q43="","",IFERROR(Q43+R43,""))</f>
        <v/>
      </c>
      <c r="T43" s="5" t="n"/>
      <c r="U43" s="3" t="n"/>
    </row>
    <row r="44" ht="32" customHeight="1">
      <c r="A44" s="3" t="n"/>
      <c r="B44" s="25" t="n"/>
      <c r="C44" s="5" t="n"/>
      <c r="D44" s="5" t="n"/>
      <c r="E44" s="5" t="n"/>
      <c r="F44" s="5" t="n"/>
      <c r="G44" s="5" t="n"/>
      <c r="H44" s="5" t="n"/>
      <c r="I44" s="3" t="n"/>
      <c r="J44" s="3" t="n"/>
      <c r="K44" s="5" t="n"/>
      <c r="L44" s="25" t="n"/>
      <c r="M44" s="6" t="n"/>
      <c r="N44" s="7">
        <f>IF(A44="","",IFERROR(IF(OR(B44="",L44=""),"",L44-B44),""))</f>
        <v/>
      </c>
      <c r="O44" s="8">
        <f>IF(A44="","",IFERROR(IF(B44="","",IF(L44="","V riešení",IF(N44&lt;=IF(M44="",30,M44),"ÁNO","NIE"))),""))</f>
        <v/>
      </c>
      <c r="P44" s="3" t="n"/>
      <c r="Q44" s="26" t="n"/>
      <c r="R44" s="27">
        <f>IF(Q44="","",IFERROR(Q44*VLOOKUP(U44,'Reklamácie'!$V$2:$W$4,2,FALSE),""))</f>
        <v/>
      </c>
      <c r="S44" s="27">
        <f>IF(Q44="","",IFERROR(Q44+R44,""))</f>
        <v/>
      </c>
      <c r="T44" s="5" t="n"/>
      <c r="U44" s="3" t="n"/>
    </row>
    <row r="45" ht="32" customHeight="1">
      <c r="A45" s="3" t="n"/>
      <c r="B45" s="25" t="n"/>
      <c r="C45" s="5" t="n"/>
      <c r="D45" s="5" t="n"/>
      <c r="E45" s="5" t="n"/>
      <c r="F45" s="5" t="n"/>
      <c r="G45" s="5" t="n"/>
      <c r="H45" s="5" t="n"/>
      <c r="I45" s="3" t="n"/>
      <c r="J45" s="3" t="n"/>
      <c r="K45" s="5" t="n"/>
      <c r="L45" s="25" t="n"/>
      <c r="M45" s="6" t="n"/>
      <c r="N45" s="13">
        <f>IF(A45="","",IFERROR(IF(OR(B45="",L45=""),"",L45-B45),""))</f>
        <v/>
      </c>
      <c r="O45" s="14">
        <f>IF(A45="","",IFERROR(IF(B45="","",IF(L45="","V riešení",IF(N45&lt;=IF(M45="",30,M45),"ÁNO","NIE"))),""))</f>
        <v/>
      </c>
      <c r="P45" s="3" t="n"/>
      <c r="Q45" s="26" t="n"/>
      <c r="R45" s="29">
        <f>IF(Q45="","",IFERROR(Q45*VLOOKUP(U45,'Reklamácie'!$V$2:$W$4,2,FALSE),""))</f>
        <v/>
      </c>
      <c r="S45" s="29">
        <f>IF(Q45="","",IFERROR(Q45+R45,""))</f>
        <v/>
      </c>
      <c r="T45" s="5" t="n"/>
      <c r="U45" s="3" t="n"/>
    </row>
    <row r="46" ht="32" customHeight="1">
      <c r="A46" s="3" t="n"/>
      <c r="B46" s="25" t="n"/>
      <c r="C46" s="5" t="n"/>
      <c r="D46" s="5" t="n"/>
      <c r="E46" s="5" t="n"/>
      <c r="F46" s="5" t="n"/>
      <c r="G46" s="5" t="n"/>
      <c r="H46" s="5" t="n"/>
      <c r="I46" s="3" t="n"/>
      <c r="J46" s="3" t="n"/>
      <c r="K46" s="5" t="n"/>
      <c r="L46" s="25" t="n"/>
      <c r="M46" s="6" t="n"/>
      <c r="N46" s="7">
        <f>IF(A46="","",IFERROR(IF(OR(B46="",L46=""),"",L46-B46),""))</f>
        <v/>
      </c>
      <c r="O46" s="8">
        <f>IF(A46="","",IFERROR(IF(B46="","",IF(L46="","V riešení",IF(N46&lt;=IF(M46="",30,M46),"ÁNO","NIE"))),""))</f>
        <v/>
      </c>
      <c r="P46" s="3" t="n"/>
      <c r="Q46" s="26" t="n"/>
      <c r="R46" s="27">
        <f>IF(Q46="","",IFERROR(Q46*VLOOKUP(U46,'Reklamácie'!$V$2:$W$4,2,FALSE),""))</f>
        <v/>
      </c>
      <c r="S46" s="27">
        <f>IF(Q46="","",IFERROR(Q46+R46,""))</f>
        <v/>
      </c>
      <c r="T46" s="5" t="n"/>
      <c r="U46" s="3" t="n"/>
    </row>
    <row r="47" ht="32" customHeight="1">
      <c r="A47" s="3" t="n"/>
      <c r="B47" s="25" t="n"/>
      <c r="C47" s="5" t="n"/>
      <c r="D47" s="5" t="n"/>
      <c r="E47" s="5" t="n"/>
      <c r="F47" s="5" t="n"/>
      <c r="G47" s="5" t="n"/>
      <c r="H47" s="5" t="n"/>
      <c r="I47" s="3" t="n"/>
      <c r="J47" s="3" t="n"/>
      <c r="K47" s="5" t="n"/>
      <c r="L47" s="25" t="n"/>
      <c r="M47" s="6" t="n"/>
      <c r="N47" s="13">
        <f>IF(A47="","",IFERROR(IF(OR(B47="",L47=""),"",L47-B47),""))</f>
        <v/>
      </c>
      <c r="O47" s="14">
        <f>IF(A47="","",IFERROR(IF(B47="","",IF(L47="","V riešení",IF(N47&lt;=IF(M47="",30,M47),"ÁNO","NIE"))),""))</f>
        <v/>
      </c>
      <c r="P47" s="3" t="n"/>
      <c r="Q47" s="26" t="n"/>
      <c r="R47" s="29">
        <f>IF(Q47="","",IFERROR(Q47*VLOOKUP(U47,'Reklamácie'!$V$2:$W$4,2,FALSE),""))</f>
        <v/>
      </c>
      <c r="S47" s="29">
        <f>IF(Q47="","",IFERROR(Q47+R47,""))</f>
        <v/>
      </c>
      <c r="T47" s="5" t="n"/>
      <c r="U47" s="3" t="n"/>
    </row>
    <row r="48" ht="32" customHeight="1">
      <c r="A48" s="3" t="n"/>
      <c r="B48" s="25" t="n"/>
      <c r="C48" s="5" t="n"/>
      <c r="D48" s="5" t="n"/>
      <c r="E48" s="5" t="n"/>
      <c r="F48" s="5" t="n"/>
      <c r="G48" s="5" t="n"/>
      <c r="H48" s="5" t="n"/>
      <c r="I48" s="3" t="n"/>
      <c r="J48" s="3" t="n"/>
      <c r="K48" s="5" t="n"/>
      <c r="L48" s="25" t="n"/>
      <c r="M48" s="6" t="n"/>
      <c r="N48" s="7">
        <f>IF(A48="","",IFERROR(IF(OR(B48="",L48=""),"",L48-B48),""))</f>
        <v/>
      </c>
      <c r="O48" s="8">
        <f>IF(A48="","",IFERROR(IF(B48="","",IF(L48="","V riešení",IF(N48&lt;=IF(M48="",30,M48),"ÁNO","NIE"))),""))</f>
        <v/>
      </c>
      <c r="P48" s="3" t="n"/>
      <c r="Q48" s="26" t="n"/>
      <c r="R48" s="27">
        <f>IF(Q48="","",IFERROR(Q48*VLOOKUP(U48,'Reklamácie'!$V$2:$W$4,2,FALSE),""))</f>
        <v/>
      </c>
      <c r="S48" s="27">
        <f>IF(Q48="","",IFERROR(Q48+R48,""))</f>
        <v/>
      </c>
      <c r="T48" s="5" t="n"/>
      <c r="U48" s="3" t="n"/>
    </row>
    <row r="49" ht="32" customHeight="1">
      <c r="A49" s="3" t="n"/>
      <c r="B49" s="25" t="n"/>
      <c r="C49" s="5" t="n"/>
      <c r="D49" s="5" t="n"/>
      <c r="E49" s="5" t="n"/>
      <c r="F49" s="5" t="n"/>
      <c r="G49" s="5" t="n"/>
      <c r="H49" s="5" t="n"/>
      <c r="I49" s="3" t="n"/>
      <c r="J49" s="3" t="n"/>
      <c r="K49" s="5" t="n"/>
      <c r="L49" s="25" t="n"/>
      <c r="M49" s="6" t="n"/>
      <c r="N49" s="13">
        <f>IF(A49="","",IFERROR(IF(OR(B49="",L49=""),"",L49-B49),""))</f>
        <v/>
      </c>
      <c r="O49" s="14">
        <f>IF(A49="","",IFERROR(IF(B49="","",IF(L49="","V riešení",IF(N49&lt;=IF(M49="",30,M49),"ÁNO","NIE"))),""))</f>
        <v/>
      </c>
      <c r="P49" s="3" t="n"/>
      <c r="Q49" s="26" t="n"/>
      <c r="R49" s="29">
        <f>IF(Q49="","",IFERROR(Q49*VLOOKUP(U49,'Reklamácie'!$V$2:$W$4,2,FALSE),""))</f>
        <v/>
      </c>
      <c r="S49" s="29">
        <f>IF(Q49="","",IFERROR(Q49+R49,""))</f>
        <v/>
      </c>
      <c r="T49" s="5" t="n"/>
      <c r="U49" s="3" t="n"/>
    </row>
    <row r="50" ht="32" customHeight="1">
      <c r="A50" s="3" t="n"/>
      <c r="B50" s="25" t="n"/>
      <c r="C50" s="5" t="n"/>
      <c r="D50" s="5" t="n"/>
      <c r="E50" s="5" t="n"/>
      <c r="F50" s="5" t="n"/>
      <c r="G50" s="5" t="n"/>
      <c r="H50" s="5" t="n"/>
      <c r="I50" s="3" t="n"/>
      <c r="J50" s="3" t="n"/>
      <c r="K50" s="5" t="n"/>
      <c r="L50" s="25" t="n"/>
      <c r="M50" s="6" t="n"/>
      <c r="N50" s="7">
        <f>IF(A50="","",IFERROR(IF(OR(B50="",L50=""),"",L50-B50),""))</f>
        <v/>
      </c>
      <c r="O50" s="8">
        <f>IF(A50="","",IFERROR(IF(B50="","",IF(L50="","V riešení",IF(N50&lt;=IF(M50="",30,M50),"ÁNO","NIE"))),""))</f>
        <v/>
      </c>
      <c r="P50" s="3" t="n"/>
      <c r="Q50" s="26" t="n"/>
      <c r="R50" s="27">
        <f>IF(Q50="","",IFERROR(Q50*VLOOKUP(U50,'Reklamácie'!$V$2:$W$4,2,FALSE),""))</f>
        <v/>
      </c>
      <c r="S50" s="27">
        <f>IF(Q50="","",IFERROR(Q50+R50,""))</f>
        <v/>
      </c>
      <c r="T50" s="5" t="n"/>
      <c r="U50" s="3" t="n"/>
    </row>
    <row r="51" ht="32" customHeight="1">
      <c r="A51" s="3" t="n"/>
      <c r="B51" s="25" t="n"/>
      <c r="C51" s="5" t="n"/>
      <c r="D51" s="5" t="n"/>
      <c r="E51" s="5" t="n"/>
      <c r="F51" s="5" t="n"/>
      <c r="G51" s="5" t="n"/>
      <c r="H51" s="5" t="n"/>
      <c r="I51" s="3" t="n"/>
      <c r="J51" s="3" t="n"/>
      <c r="K51" s="5" t="n"/>
      <c r="L51" s="25" t="n"/>
      <c r="M51" s="6" t="n"/>
      <c r="N51" s="13">
        <f>IF(A51="","",IFERROR(IF(OR(B51="",L51=""),"",L51-B51),""))</f>
        <v/>
      </c>
      <c r="O51" s="14">
        <f>IF(A51="","",IFERROR(IF(B51="","",IF(L51="","V riešení",IF(N51&lt;=IF(M51="",30,M51),"ÁNO","NIE"))),""))</f>
        <v/>
      </c>
      <c r="P51" s="3" t="n"/>
      <c r="Q51" s="26" t="n"/>
      <c r="R51" s="29">
        <f>IF(Q51="","",IFERROR(Q51*VLOOKUP(U51,'Reklamácie'!$V$2:$W$4,2,FALSE),""))</f>
        <v/>
      </c>
      <c r="S51" s="29">
        <f>IF(Q51="","",IFERROR(Q51+R51,""))</f>
        <v/>
      </c>
      <c r="T51" s="5" t="n"/>
      <c r="U51" s="3" t="n"/>
    </row>
    <row r="52" ht="32" customHeight="1">
      <c r="A52" s="3" t="n"/>
      <c r="B52" s="25" t="n"/>
      <c r="C52" s="5" t="n"/>
      <c r="D52" s="5" t="n"/>
      <c r="E52" s="5" t="n"/>
      <c r="F52" s="5" t="n"/>
      <c r="G52" s="5" t="n"/>
      <c r="H52" s="5" t="n"/>
      <c r="I52" s="3" t="n"/>
      <c r="J52" s="3" t="n"/>
      <c r="K52" s="5" t="n"/>
      <c r="L52" s="25" t="n"/>
      <c r="M52" s="6" t="n"/>
      <c r="N52" s="7">
        <f>IF(A52="","",IFERROR(IF(OR(B52="",L52=""),"",L52-B52),""))</f>
        <v/>
      </c>
      <c r="O52" s="8">
        <f>IF(A52="","",IFERROR(IF(B52="","",IF(L52="","V riešení",IF(N52&lt;=IF(M52="",30,M52),"ÁNO","NIE"))),""))</f>
        <v/>
      </c>
      <c r="P52" s="3" t="n"/>
      <c r="Q52" s="26" t="n"/>
      <c r="R52" s="27">
        <f>IF(Q52="","",IFERROR(Q52*VLOOKUP(U52,'Reklamácie'!$V$2:$W$4,2,FALSE),""))</f>
        <v/>
      </c>
      <c r="S52" s="27">
        <f>IF(Q52="","",IFERROR(Q52+R52,""))</f>
        <v/>
      </c>
      <c r="T52" s="5" t="n"/>
      <c r="U52" s="3" t="n"/>
    </row>
    <row r="53" ht="32" customHeight="1">
      <c r="A53" s="3" t="n"/>
      <c r="B53" s="25" t="n"/>
      <c r="C53" s="5" t="n"/>
      <c r="D53" s="5" t="n"/>
      <c r="E53" s="5" t="n"/>
      <c r="F53" s="5" t="n"/>
      <c r="G53" s="5" t="n"/>
      <c r="H53" s="5" t="n"/>
      <c r="I53" s="3" t="n"/>
      <c r="J53" s="3" t="n"/>
      <c r="K53" s="5" t="n"/>
      <c r="L53" s="25" t="n"/>
      <c r="M53" s="6" t="n"/>
      <c r="N53" s="13">
        <f>IF(A53="","",IFERROR(IF(OR(B53="",L53=""),"",L53-B53),""))</f>
        <v/>
      </c>
      <c r="O53" s="14">
        <f>IF(A53="","",IFERROR(IF(B53="","",IF(L53="","V riešení",IF(N53&lt;=IF(M53="",30,M53),"ÁNO","NIE"))),""))</f>
        <v/>
      </c>
      <c r="P53" s="3" t="n"/>
      <c r="Q53" s="26" t="n"/>
      <c r="R53" s="29">
        <f>IF(Q53="","",IFERROR(Q53*VLOOKUP(U53,'Reklamácie'!$V$2:$W$4,2,FALSE),""))</f>
        <v/>
      </c>
      <c r="S53" s="29">
        <f>IF(Q53="","",IFERROR(Q53+R53,""))</f>
        <v/>
      </c>
      <c r="T53" s="5" t="n"/>
      <c r="U53" s="3" t="n"/>
    </row>
    <row r="54" ht="32" customHeight="1">
      <c r="A54" s="3" t="n"/>
      <c r="B54" s="25" t="n"/>
      <c r="C54" s="5" t="n"/>
      <c r="D54" s="5" t="n"/>
      <c r="E54" s="5" t="n"/>
      <c r="F54" s="5" t="n"/>
      <c r="G54" s="5" t="n"/>
      <c r="H54" s="5" t="n"/>
      <c r="I54" s="3" t="n"/>
      <c r="J54" s="3" t="n"/>
      <c r="K54" s="5" t="n"/>
      <c r="L54" s="25" t="n"/>
      <c r="M54" s="6" t="n"/>
      <c r="N54" s="7">
        <f>IF(A54="","",IFERROR(IF(OR(B54="",L54=""),"",L54-B54),""))</f>
        <v/>
      </c>
      <c r="O54" s="8">
        <f>IF(A54="","",IFERROR(IF(B54="","",IF(L54="","V riešení",IF(N54&lt;=IF(M54="",30,M54),"ÁNO","NIE"))),""))</f>
        <v/>
      </c>
      <c r="P54" s="3" t="n"/>
      <c r="Q54" s="26" t="n"/>
      <c r="R54" s="27">
        <f>IF(Q54="","",IFERROR(Q54*VLOOKUP(U54,'Reklamácie'!$V$2:$W$4,2,FALSE),""))</f>
        <v/>
      </c>
      <c r="S54" s="27">
        <f>IF(Q54="","",IFERROR(Q54+R54,""))</f>
        <v/>
      </c>
      <c r="T54" s="5" t="n"/>
      <c r="U54" s="3" t="n"/>
    </row>
    <row r="55" ht="32" customHeight="1">
      <c r="A55" s="3" t="n"/>
      <c r="B55" s="25" t="n"/>
      <c r="C55" s="5" t="n"/>
      <c r="D55" s="5" t="n"/>
      <c r="E55" s="5" t="n"/>
      <c r="F55" s="5" t="n"/>
      <c r="G55" s="5" t="n"/>
      <c r="H55" s="5" t="n"/>
      <c r="I55" s="3" t="n"/>
      <c r="J55" s="3" t="n"/>
      <c r="K55" s="5" t="n"/>
      <c r="L55" s="25" t="n"/>
      <c r="M55" s="6" t="n"/>
      <c r="N55" s="13">
        <f>IF(A55="","",IFERROR(IF(OR(B55="",L55=""),"",L55-B55),""))</f>
        <v/>
      </c>
      <c r="O55" s="14">
        <f>IF(A55="","",IFERROR(IF(B55="","",IF(L55="","V riešení",IF(N55&lt;=IF(M55="",30,M55),"ÁNO","NIE"))),""))</f>
        <v/>
      </c>
      <c r="P55" s="3" t="n"/>
      <c r="Q55" s="26" t="n"/>
      <c r="R55" s="29">
        <f>IF(Q55="","",IFERROR(Q55*VLOOKUP(U55,'Reklamácie'!$V$2:$W$4,2,FALSE),""))</f>
        <v/>
      </c>
      <c r="S55" s="29">
        <f>IF(Q55="","",IFERROR(Q55+R55,""))</f>
        <v/>
      </c>
      <c r="T55" s="5" t="n"/>
      <c r="U55" s="3" t="n"/>
    </row>
    <row r="56" ht="32" customHeight="1">
      <c r="A56" s="3" t="n"/>
      <c r="B56" s="25" t="n"/>
      <c r="C56" s="5" t="n"/>
      <c r="D56" s="5" t="n"/>
      <c r="E56" s="5" t="n"/>
      <c r="F56" s="5" t="n"/>
      <c r="G56" s="5" t="n"/>
      <c r="H56" s="5" t="n"/>
      <c r="I56" s="3" t="n"/>
      <c r="J56" s="3" t="n"/>
      <c r="K56" s="5" t="n"/>
      <c r="L56" s="25" t="n"/>
      <c r="M56" s="6" t="n"/>
      <c r="N56" s="7">
        <f>IF(A56="","",IFERROR(IF(OR(B56="",L56=""),"",L56-B56),""))</f>
        <v/>
      </c>
      <c r="O56" s="8">
        <f>IF(A56="","",IFERROR(IF(B56="","",IF(L56="","V riešení",IF(N56&lt;=IF(M56="",30,M56),"ÁNO","NIE"))),""))</f>
        <v/>
      </c>
      <c r="P56" s="3" t="n"/>
      <c r="Q56" s="26" t="n"/>
      <c r="R56" s="27">
        <f>IF(Q56="","",IFERROR(Q56*VLOOKUP(U56,'Reklamácie'!$V$2:$W$4,2,FALSE),""))</f>
        <v/>
      </c>
      <c r="S56" s="27">
        <f>IF(Q56="","",IFERROR(Q56+R56,""))</f>
        <v/>
      </c>
      <c r="T56" s="5" t="n"/>
      <c r="U56" s="3" t="n"/>
    </row>
    <row r="57" ht="32" customHeight="1">
      <c r="A57" s="3" t="n"/>
      <c r="B57" s="25" t="n"/>
      <c r="C57" s="5" t="n"/>
      <c r="D57" s="5" t="n"/>
      <c r="E57" s="5" t="n"/>
      <c r="F57" s="5" t="n"/>
      <c r="G57" s="5" t="n"/>
      <c r="H57" s="5" t="n"/>
      <c r="I57" s="3" t="n"/>
      <c r="J57" s="3" t="n"/>
      <c r="K57" s="5" t="n"/>
      <c r="L57" s="25" t="n"/>
      <c r="M57" s="6" t="n"/>
      <c r="N57" s="13">
        <f>IF(A57="","",IFERROR(IF(OR(B57="",L57=""),"",L57-B57),""))</f>
        <v/>
      </c>
      <c r="O57" s="14">
        <f>IF(A57="","",IFERROR(IF(B57="","",IF(L57="","V riešení",IF(N57&lt;=IF(M57="",30,M57),"ÁNO","NIE"))),""))</f>
        <v/>
      </c>
      <c r="P57" s="3" t="n"/>
      <c r="Q57" s="26" t="n"/>
      <c r="R57" s="29">
        <f>IF(Q57="","",IFERROR(Q57*VLOOKUP(U57,'Reklamácie'!$V$2:$W$4,2,FALSE),""))</f>
        <v/>
      </c>
      <c r="S57" s="29">
        <f>IF(Q57="","",IFERROR(Q57+R57,""))</f>
        <v/>
      </c>
      <c r="T57" s="5" t="n"/>
      <c r="U57" s="3" t="n"/>
    </row>
    <row r="58" ht="32" customHeight="1">
      <c r="A58" s="3" t="n"/>
      <c r="B58" s="25" t="n"/>
      <c r="C58" s="5" t="n"/>
      <c r="D58" s="5" t="n"/>
      <c r="E58" s="5" t="n"/>
      <c r="F58" s="5" t="n"/>
      <c r="G58" s="5" t="n"/>
      <c r="H58" s="5" t="n"/>
      <c r="I58" s="3" t="n"/>
      <c r="J58" s="3" t="n"/>
      <c r="K58" s="5" t="n"/>
      <c r="L58" s="25" t="n"/>
      <c r="M58" s="6" t="n"/>
      <c r="N58" s="7">
        <f>IF(A58="","",IFERROR(IF(OR(B58="",L58=""),"",L58-B58),""))</f>
        <v/>
      </c>
      <c r="O58" s="8">
        <f>IF(A58="","",IFERROR(IF(B58="","",IF(L58="","V riešení",IF(N58&lt;=IF(M58="",30,M58),"ÁNO","NIE"))),""))</f>
        <v/>
      </c>
      <c r="P58" s="3" t="n"/>
      <c r="Q58" s="26" t="n"/>
      <c r="R58" s="27">
        <f>IF(Q58="","",IFERROR(Q58*VLOOKUP(U58,'Reklamácie'!$V$2:$W$4,2,FALSE),""))</f>
        <v/>
      </c>
      <c r="S58" s="27">
        <f>IF(Q58="","",IFERROR(Q58+R58,""))</f>
        <v/>
      </c>
      <c r="T58" s="5" t="n"/>
      <c r="U58" s="3" t="n"/>
    </row>
    <row r="59" ht="32" customHeight="1">
      <c r="A59" s="3" t="n"/>
      <c r="B59" s="25" t="n"/>
      <c r="C59" s="5" t="n"/>
      <c r="D59" s="5" t="n"/>
      <c r="E59" s="5" t="n"/>
      <c r="F59" s="5" t="n"/>
      <c r="G59" s="5" t="n"/>
      <c r="H59" s="5" t="n"/>
      <c r="I59" s="3" t="n"/>
      <c r="J59" s="3" t="n"/>
      <c r="K59" s="5" t="n"/>
      <c r="L59" s="25" t="n"/>
      <c r="M59" s="6" t="n"/>
      <c r="N59" s="13">
        <f>IF(A59="","",IFERROR(IF(OR(B59="",L59=""),"",L59-B59),""))</f>
        <v/>
      </c>
      <c r="O59" s="14">
        <f>IF(A59="","",IFERROR(IF(B59="","",IF(L59="","V riešení",IF(N59&lt;=IF(M59="",30,M59),"ÁNO","NIE"))),""))</f>
        <v/>
      </c>
      <c r="P59" s="3" t="n"/>
      <c r="Q59" s="26" t="n"/>
      <c r="R59" s="29">
        <f>IF(Q59="","",IFERROR(Q59*VLOOKUP(U59,'Reklamácie'!$V$2:$W$4,2,FALSE),""))</f>
        <v/>
      </c>
      <c r="S59" s="29">
        <f>IF(Q59="","",IFERROR(Q59+R59,""))</f>
        <v/>
      </c>
      <c r="T59" s="5" t="n"/>
      <c r="U59" s="3" t="n"/>
    </row>
    <row r="60" ht="32" customHeight="1">
      <c r="A60" s="3" t="n"/>
      <c r="B60" s="25" t="n"/>
      <c r="C60" s="5" t="n"/>
      <c r="D60" s="5" t="n"/>
      <c r="E60" s="5" t="n"/>
      <c r="F60" s="5" t="n"/>
      <c r="G60" s="5" t="n"/>
      <c r="H60" s="5" t="n"/>
      <c r="I60" s="3" t="n"/>
      <c r="J60" s="3" t="n"/>
      <c r="K60" s="5" t="n"/>
      <c r="L60" s="25" t="n"/>
      <c r="M60" s="6" t="n"/>
      <c r="N60" s="7">
        <f>IF(A60="","",IFERROR(IF(OR(B60="",L60=""),"",L60-B60),""))</f>
        <v/>
      </c>
      <c r="O60" s="8">
        <f>IF(A60="","",IFERROR(IF(B60="","",IF(L60="","V riešení",IF(N60&lt;=IF(M60="",30,M60),"ÁNO","NIE"))),""))</f>
        <v/>
      </c>
      <c r="P60" s="3" t="n"/>
      <c r="Q60" s="26" t="n"/>
      <c r="R60" s="27">
        <f>IF(Q60="","",IFERROR(Q60*VLOOKUP(U60,'Reklamácie'!$V$2:$W$4,2,FALSE),""))</f>
        <v/>
      </c>
      <c r="S60" s="27">
        <f>IF(Q60="","",IFERROR(Q60+R60,""))</f>
        <v/>
      </c>
      <c r="T60" s="5" t="n"/>
      <c r="U60" s="3" t="n"/>
    </row>
    <row r="61" ht="32" customHeight="1">
      <c r="A61" s="3" t="n"/>
      <c r="B61" s="25" t="n"/>
      <c r="C61" s="5" t="n"/>
      <c r="D61" s="5" t="n"/>
      <c r="E61" s="5" t="n"/>
      <c r="F61" s="5" t="n"/>
      <c r="G61" s="5" t="n"/>
      <c r="H61" s="5" t="n"/>
      <c r="I61" s="3" t="n"/>
      <c r="J61" s="3" t="n"/>
      <c r="K61" s="5" t="n"/>
      <c r="L61" s="25" t="n"/>
      <c r="M61" s="6" t="n"/>
      <c r="N61" s="13">
        <f>IF(A61="","",IFERROR(IF(OR(B61="",L61=""),"",L61-B61),""))</f>
        <v/>
      </c>
      <c r="O61" s="14">
        <f>IF(A61="","",IFERROR(IF(B61="","",IF(L61="","V riešení",IF(N61&lt;=IF(M61="",30,M61),"ÁNO","NIE"))),""))</f>
        <v/>
      </c>
      <c r="P61" s="3" t="n"/>
      <c r="Q61" s="26" t="n"/>
      <c r="R61" s="29">
        <f>IF(Q61="","",IFERROR(Q61*VLOOKUP(U61,'Reklamácie'!$V$2:$W$4,2,FALSE),""))</f>
        <v/>
      </c>
      <c r="S61" s="29">
        <f>IF(Q61="","",IFERROR(Q61+R61,""))</f>
        <v/>
      </c>
      <c r="T61" s="5" t="n"/>
      <c r="U61" s="3" t="n"/>
    </row>
    <row r="62" ht="32" customHeight="1">
      <c r="A62" s="3" t="n"/>
      <c r="B62" s="25" t="n"/>
      <c r="C62" s="5" t="n"/>
      <c r="D62" s="5" t="n"/>
      <c r="E62" s="5" t="n"/>
      <c r="F62" s="5" t="n"/>
      <c r="G62" s="5" t="n"/>
      <c r="H62" s="5" t="n"/>
      <c r="I62" s="3" t="n"/>
      <c r="J62" s="3" t="n"/>
      <c r="K62" s="5" t="n"/>
      <c r="L62" s="25" t="n"/>
      <c r="M62" s="6" t="n"/>
      <c r="N62" s="7">
        <f>IF(A62="","",IFERROR(IF(OR(B62="",L62=""),"",L62-B62),""))</f>
        <v/>
      </c>
      <c r="O62" s="8">
        <f>IF(A62="","",IFERROR(IF(B62="","",IF(L62="","V riešení",IF(N62&lt;=IF(M62="",30,M62),"ÁNO","NIE"))),""))</f>
        <v/>
      </c>
      <c r="P62" s="3" t="n"/>
      <c r="Q62" s="26" t="n"/>
      <c r="R62" s="27">
        <f>IF(Q62="","",IFERROR(Q62*VLOOKUP(U62,'Reklamácie'!$V$2:$W$4,2,FALSE),""))</f>
        <v/>
      </c>
      <c r="S62" s="27">
        <f>IF(Q62="","",IFERROR(Q62+R62,""))</f>
        <v/>
      </c>
      <c r="T62" s="5" t="n"/>
      <c r="U62" s="3" t="n"/>
    </row>
    <row r="63" ht="32" customHeight="1">
      <c r="A63" s="3" t="n"/>
      <c r="B63" s="25" t="n"/>
      <c r="C63" s="5" t="n"/>
      <c r="D63" s="5" t="n"/>
      <c r="E63" s="5" t="n"/>
      <c r="F63" s="5" t="n"/>
      <c r="G63" s="5" t="n"/>
      <c r="H63" s="5" t="n"/>
      <c r="I63" s="3" t="n"/>
      <c r="J63" s="3" t="n"/>
      <c r="K63" s="5" t="n"/>
      <c r="L63" s="25" t="n"/>
      <c r="M63" s="6" t="n"/>
      <c r="N63" s="13">
        <f>IF(A63="","",IFERROR(IF(OR(B63="",L63=""),"",L63-B63),""))</f>
        <v/>
      </c>
      <c r="O63" s="14">
        <f>IF(A63="","",IFERROR(IF(B63="","",IF(L63="","V riešení",IF(N63&lt;=IF(M63="",30,M63),"ÁNO","NIE"))),""))</f>
        <v/>
      </c>
      <c r="P63" s="3" t="n"/>
      <c r="Q63" s="26" t="n"/>
      <c r="R63" s="29">
        <f>IF(Q63="","",IFERROR(Q63*VLOOKUP(U63,'Reklamácie'!$V$2:$W$4,2,FALSE),""))</f>
        <v/>
      </c>
      <c r="S63" s="29">
        <f>IF(Q63="","",IFERROR(Q63+R63,""))</f>
        <v/>
      </c>
      <c r="T63" s="5" t="n"/>
      <c r="U63" s="3" t="n"/>
    </row>
    <row r="64" ht="32" customHeight="1">
      <c r="A64" s="3" t="n"/>
      <c r="B64" s="25" t="n"/>
      <c r="C64" s="5" t="n"/>
      <c r="D64" s="5" t="n"/>
      <c r="E64" s="5" t="n"/>
      <c r="F64" s="5" t="n"/>
      <c r="G64" s="5" t="n"/>
      <c r="H64" s="5" t="n"/>
      <c r="I64" s="3" t="n"/>
      <c r="J64" s="3" t="n"/>
      <c r="K64" s="5" t="n"/>
      <c r="L64" s="25" t="n"/>
      <c r="M64" s="6" t="n"/>
      <c r="N64" s="7">
        <f>IF(A64="","",IFERROR(IF(OR(B64="",L64=""),"",L64-B64),""))</f>
        <v/>
      </c>
      <c r="O64" s="8">
        <f>IF(A64="","",IFERROR(IF(B64="","",IF(L64="","V riešení",IF(N64&lt;=IF(M64="",30,M64),"ÁNO","NIE"))),""))</f>
        <v/>
      </c>
      <c r="P64" s="3" t="n"/>
      <c r="Q64" s="26" t="n"/>
      <c r="R64" s="27">
        <f>IF(Q64="","",IFERROR(Q64*VLOOKUP(U64,'Reklamácie'!$V$2:$W$4,2,FALSE),""))</f>
        <v/>
      </c>
      <c r="S64" s="27">
        <f>IF(Q64="","",IFERROR(Q64+R64,""))</f>
        <v/>
      </c>
      <c r="T64" s="5" t="n"/>
      <c r="U64" s="3" t="n"/>
    </row>
    <row r="65" ht="32" customHeight="1">
      <c r="A65" s="3" t="n"/>
      <c r="B65" s="25" t="n"/>
      <c r="C65" s="5" t="n"/>
      <c r="D65" s="5" t="n"/>
      <c r="E65" s="5" t="n"/>
      <c r="F65" s="5" t="n"/>
      <c r="G65" s="5" t="n"/>
      <c r="H65" s="5" t="n"/>
      <c r="I65" s="3" t="n"/>
      <c r="J65" s="3" t="n"/>
      <c r="K65" s="5" t="n"/>
      <c r="L65" s="25" t="n"/>
      <c r="M65" s="6" t="n"/>
      <c r="N65" s="13">
        <f>IF(A65="","",IFERROR(IF(OR(B65="",L65=""),"",L65-B65),""))</f>
        <v/>
      </c>
      <c r="O65" s="14">
        <f>IF(A65="","",IFERROR(IF(B65="","",IF(L65="","V riešení",IF(N65&lt;=IF(M65="",30,M65),"ÁNO","NIE"))),""))</f>
        <v/>
      </c>
      <c r="P65" s="3" t="n"/>
      <c r="Q65" s="26" t="n"/>
      <c r="R65" s="29">
        <f>IF(Q65="","",IFERROR(Q65*VLOOKUP(U65,'Reklamácie'!$V$2:$W$4,2,FALSE),""))</f>
        <v/>
      </c>
      <c r="S65" s="29">
        <f>IF(Q65="","",IFERROR(Q65+R65,""))</f>
        <v/>
      </c>
      <c r="T65" s="5" t="n"/>
      <c r="U65" s="3" t="n"/>
    </row>
    <row r="66" ht="32" customHeight="1">
      <c r="A66" s="3" t="n"/>
      <c r="B66" s="25" t="n"/>
      <c r="C66" s="5" t="n"/>
      <c r="D66" s="5" t="n"/>
      <c r="E66" s="5" t="n"/>
      <c r="F66" s="5" t="n"/>
      <c r="G66" s="5" t="n"/>
      <c r="H66" s="5" t="n"/>
      <c r="I66" s="3" t="n"/>
      <c r="J66" s="3" t="n"/>
      <c r="K66" s="5" t="n"/>
      <c r="L66" s="25" t="n"/>
      <c r="M66" s="6" t="n"/>
      <c r="N66" s="7">
        <f>IF(A66="","",IFERROR(IF(OR(B66="",L66=""),"",L66-B66),""))</f>
        <v/>
      </c>
      <c r="O66" s="8">
        <f>IF(A66="","",IFERROR(IF(B66="","",IF(L66="","V riešení",IF(N66&lt;=IF(M66="",30,M66),"ÁNO","NIE"))),""))</f>
        <v/>
      </c>
      <c r="P66" s="3" t="n"/>
      <c r="Q66" s="26" t="n"/>
      <c r="R66" s="27">
        <f>IF(Q66="","",IFERROR(Q66*VLOOKUP(U66,'Reklamácie'!$V$2:$W$4,2,FALSE),""))</f>
        <v/>
      </c>
      <c r="S66" s="27">
        <f>IF(Q66="","",IFERROR(Q66+R66,""))</f>
        <v/>
      </c>
      <c r="T66" s="5" t="n"/>
      <c r="U66" s="3" t="n"/>
    </row>
    <row r="67" ht="32" customHeight="1">
      <c r="A67" s="3" t="n"/>
      <c r="B67" s="25" t="n"/>
      <c r="C67" s="5" t="n"/>
      <c r="D67" s="5" t="n"/>
      <c r="E67" s="5" t="n"/>
      <c r="F67" s="5" t="n"/>
      <c r="G67" s="5" t="n"/>
      <c r="H67" s="5" t="n"/>
      <c r="I67" s="3" t="n"/>
      <c r="J67" s="3" t="n"/>
      <c r="K67" s="5" t="n"/>
      <c r="L67" s="25" t="n"/>
      <c r="M67" s="6" t="n"/>
      <c r="N67" s="13">
        <f>IF(A67="","",IFERROR(IF(OR(B67="",L67=""),"",L67-B67),""))</f>
        <v/>
      </c>
      <c r="O67" s="14">
        <f>IF(A67="","",IFERROR(IF(B67="","",IF(L67="","V riešení",IF(N67&lt;=IF(M67="",30,M67),"ÁNO","NIE"))),""))</f>
        <v/>
      </c>
      <c r="P67" s="3" t="n"/>
      <c r="Q67" s="26" t="n"/>
      <c r="R67" s="29">
        <f>IF(Q67="","",IFERROR(Q67*VLOOKUP(U67,'Reklamácie'!$V$2:$W$4,2,FALSE),""))</f>
        <v/>
      </c>
      <c r="S67" s="29">
        <f>IF(Q67="","",IFERROR(Q67+R67,""))</f>
        <v/>
      </c>
      <c r="T67" s="5" t="n"/>
      <c r="U67" s="3" t="n"/>
    </row>
    <row r="68" ht="32" customHeight="1">
      <c r="A68" s="3" t="n"/>
      <c r="B68" s="25" t="n"/>
      <c r="C68" s="5" t="n"/>
      <c r="D68" s="5" t="n"/>
      <c r="E68" s="5" t="n"/>
      <c r="F68" s="5" t="n"/>
      <c r="G68" s="5" t="n"/>
      <c r="H68" s="5" t="n"/>
      <c r="I68" s="3" t="n"/>
      <c r="J68" s="3" t="n"/>
      <c r="K68" s="5" t="n"/>
      <c r="L68" s="25" t="n"/>
      <c r="M68" s="6" t="n"/>
      <c r="N68" s="7">
        <f>IF(A68="","",IFERROR(IF(OR(B68="",L68=""),"",L68-B68),""))</f>
        <v/>
      </c>
      <c r="O68" s="8">
        <f>IF(A68="","",IFERROR(IF(B68="","",IF(L68="","V riešení",IF(N68&lt;=IF(M68="",30,M68),"ÁNO","NIE"))),""))</f>
        <v/>
      </c>
      <c r="P68" s="3" t="n"/>
      <c r="Q68" s="26" t="n"/>
      <c r="R68" s="27">
        <f>IF(Q68="","",IFERROR(Q68*VLOOKUP(U68,'Reklamácie'!$V$2:$W$4,2,FALSE),""))</f>
        <v/>
      </c>
      <c r="S68" s="27">
        <f>IF(Q68="","",IFERROR(Q68+R68,""))</f>
        <v/>
      </c>
      <c r="T68" s="5" t="n"/>
      <c r="U68" s="3" t="n"/>
    </row>
    <row r="69" ht="32" customHeight="1">
      <c r="A69" s="3" t="n"/>
      <c r="B69" s="25" t="n"/>
      <c r="C69" s="5" t="n"/>
      <c r="D69" s="5" t="n"/>
      <c r="E69" s="5" t="n"/>
      <c r="F69" s="5" t="n"/>
      <c r="G69" s="5" t="n"/>
      <c r="H69" s="5" t="n"/>
      <c r="I69" s="3" t="n"/>
      <c r="J69" s="3" t="n"/>
      <c r="K69" s="5" t="n"/>
      <c r="L69" s="25" t="n"/>
      <c r="M69" s="6" t="n"/>
      <c r="N69" s="13">
        <f>IF(A69="","",IFERROR(IF(OR(B69="",L69=""),"",L69-B69),""))</f>
        <v/>
      </c>
      <c r="O69" s="14">
        <f>IF(A69="","",IFERROR(IF(B69="","",IF(L69="","V riešení",IF(N69&lt;=IF(M69="",30,M69),"ÁNO","NIE"))),""))</f>
        <v/>
      </c>
      <c r="P69" s="3" t="n"/>
      <c r="Q69" s="26" t="n"/>
      <c r="R69" s="29">
        <f>IF(Q69="","",IFERROR(Q69*VLOOKUP(U69,'Reklamácie'!$V$2:$W$4,2,FALSE),""))</f>
        <v/>
      </c>
      <c r="S69" s="29">
        <f>IF(Q69="","",IFERROR(Q69+R69,""))</f>
        <v/>
      </c>
      <c r="T69" s="5" t="n"/>
      <c r="U69" s="3" t="n"/>
    </row>
    <row r="70" ht="32" customHeight="1">
      <c r="A70" s="3" t="n"/>
      <c r="B70" s="25" t="n"/>
      <c r="C70" s="5" t="n"/>
      <c r="D70" s="5" t="n"/>
      <c r="E70" s="5" t="n"/>
      <c r="F70" s="5" t="n"/>
      <c r="G70" s="5" t="n"/>
      <c r="H70" s="5" t="n"/>
      <c r="I70" s="3" t="n"/>
      <c r="J70" s="3" t="n"/>
      <c r="K70" s="5" t="n"/>
      <c r="L70" s="25" t="n"/>
      <c r="M70" s="6" t="n"/>
      <c r="N70" s="7">
        <f>IF(A70="","",IFERROR(IF(OR(B70="",L70=""),"",L70-B70),""))</f>
        <v/>
      </c>
      <c r="O70" s="8">
        <f>IF(A70="","",IFERROR(IF(B70="","",IF(L70="","V riešení",IF(N70&lt;=IF(M70="",30,M70),"ÁNO","NIE"))),""))</f>
        <v/>
      </c>
      <c r="P70" s="3" t="n"/>
      <c r="Q70" s="26" t="n"/>
      <c r="R70" s="27">
        <f>IF(Q70="","",IFERROR(Q70*VLOOKUP(U70,'Reklamácie'!$V$2:$W$4,2,FALSE),""))</f>
        <v/>
      </c>
      <c r="S70" s="27">
        <f>IF(Q70="","",IFERROR(Q70+R70,""))</f>
        <v/>
      </c>
      <c r="T70" s="5" t="n"/>
      <c r="U70" s="3" t="n"/>
    </row>
    <row r="71" ht="32" customHeight="1">
      <c r="A71" s="3" t="n"/>
      <c r="B71" s="25" t="n"/>
      <c r="C71" s="5" t="n"/>
      <c r="D71" s="5" t="n"/>
      <c r="E71" s="5" t="n"/>
      <c r="F71" s="5" t="n"/>
      <c r="G71" s="5" t="n"/>
      <c r="H71" s="5" t="n"/>
      <c r="I71" s="3" t="n"/>
      <c r="J71" s="3" t="n"/>
      <c r="K71" s="5" t="n"/>
      <c r="L71" s="25" t="n"/>
      <c r="M71" s="6" t="n"/>
      <c r="N71" s="13">
        <f>IF(A71="","",IFERROR(IF(OR(B71="",L71=""),"",L71-B71),""))</f>
        <v/>
      </c>
      <c r="O71" s="14">
        <f>IF(A71="","",IFERROR(IF(B71="","",IF(L71="","V riešení",IF(N71&lt;=IF(M71="",30,M71),"ÁNO","NIE"))),""))</f>
        <v/>
      </c>
      <c r="P71" s="3" t="n"/>
      <c r="Q71" s="26" t="n"/>
      <c r="R71" s="29">
        <f>IF(Q71="","",IFERROR(Q71*VLOOKUP(U71,'Reklamácie'!$V$2:$W$4,2,FALSE),""))</f>
        <v/>
      </c>
      <c r="S71" s="29">
        <f>IF(Q71="","",IFERROR(Q71+R71,""))</f>
        <v/>
      </c>
      <c r="T71" s="5" t="n"/>
      <c r="U71" s="3" t="n"/>
    </row>
    <row r="72" ht="32" customHeight="1">
      <c r="A72" s="3" t="n"/>
      <c r="B72" s="25" t="n"/>
      <c r="C72" s="5" t="n"/>
      <c r="D72" s="5" t="n"/>
      <c r="E72" s="5" t="n"/>
      <c r="F72" s="5" t="n"/>
      <c r="G72" s="5" t="n"/>
      <c r="H72" s="5" t="n"/>
      <c r="I72" s="3" t="n"/>
      <c r="J72" s="3" t="n"/>
      <c r="K72" s="5" t="n"/>
      <c r="L72" s="25" t="n"/>
      <c r="M72" s="6" t="n"/>
      <c r="N72" s="7">
        <f>IF(A72="","",IFERROR(IF(OR(B72="",L72=""),"",L72-B72),""))</f>
        <v/>
      </c>
      <c r="O72" s="8">
        <f>IF(A72="","",IFERROR(IF(B72="","",IF(L72="","V riešení",IF(N72&lt;=IF(M72="",30,M72),"ÁNO","NIE"))),""))</f>
        <v/>
      </c>
      <c r="P72" s="3" t="n"/>
      <c r="Q72" s="26" t="n"/>
      <c r="R72" s="27">
        <f>IF(Q72="","",IFERROR(Q72*VLOOKUP(U72,'Reklamácie'!$V$2:$W$4,2,FALSE),""))</f>
        <v/>
      </c>
      <c r="S72" s="27">
        <f>IF(Q72="","",IFERROR(Q72+R72,""))</f>
        <v/>
      </c>
      <c r="T72" s="5" t="n"/>
      <c r="U72" s="3" t="n"/>
    </row>
    <row r="73" ht="32" customHeight="1">
      <c r="A73" s="3" t="n"/>
      <c r="B73" s="25" t="n"/>
      <c r="C73" s="5" t="n"/>
      <c r="D73" s="5" t="n"/>
      <c r="E73" s="5" t="n"/>
      <c r="F73" s="5" t="n"/>
      <c r="G73" s="5" t="n"/>
      <c r="H73" s="5" t="n"/>
      <c r="I73" s="3" t="n"/>
      <c r="J73" s="3" t="n"/>
      <c r="K73" s="5" t="n"/>
      <c r="L73" s="25" t="n"/>
      <c r="M73" s="6" t="n"/>
      <c r="N73" s="13">
        <f>IF(A73="","",IFERROR(IF(OR(B73="",L73=""),"",L73-B73),""))</f>
        <v/>
      </c>
      <c r="O73" s="14">
        <f>IF(A73="","",IFERROR(IF(B73="","",IF(L73="","V riešení",IF(N73&lt;=IF(M73="",30,M73),"ÁNO","NIE"))),""))</f>
        <v/>
      </c>
      <c r="P73" s="3" t="n"/>
      <c r="Q73" s="26" t="n"/>
      <c r="R73" s="29">
        <f>IF(Q73="","",IFERROR(Q73*VLOOKUP(U73,'Reklamácie'!$V$2:$W$4,2,FALSE),""))</f>
        <v/>
      </c>
      <c r="S73" s="29">
        <f>IF(Q73="","",IFERROR(Q73+R73,""))</f>
        <v/>
      </c>
      <c r="T73" s="5" t="n"/>
      <c r="U73" s="3" t="n"/>
    </row>
    <row r="74" ht="32" customHeight="1">
      <c r="A74" s="3" t="n"/>
      <c r="B74" s="25" t="n"/>
      <c r="C74" s="5" t="n"/>
      <c r="D74" s="5" t="n"/>
      <c r="E74" s="5" t="n"/>
      <c r="F74" s="5" t="n"/>
      <c r="G74" s="5" t="n"/>
      <c r="H74" s="5" t="n"/>
      <c r="I74" s="3" t="n"/>
      <c r="J74" s="3" t="n"/>
      <c r="K74" s="5" t="n"/>
      <c r="L74" s="25" t="n"/>
      <c r="M74" s="6" t="n"/>
      <c r="N74" s="7">
        <f>IF(A74="","",IFERROR(IF(OR(B74="",L74=""),"",L74-B74),""))</f>
        <v/>
      </c>
      <c r="O74" s="8">
        <f>IF(A74="","",IFERROR(IF(B74="","",IF(L74="","V riešení",IF(N74&lt;=IF(M74="",30,M74),"ÁNO","NIE"))),""))</f>
        <v/>
      </c>
      <c r="P74" s="3" t="n"/>
      <c r="Q74" s="26" t="n"/>
      <c r="R74" s="27">
        <f>IF(Q74="","",IFERROR(Q74*VLOOKUP(U74,'Reklamácie'!$V$2:$W$4,2,FALSE),""))</f>
        <v/>
      </c>
      <c r="S74" s="27">
        <f>IF(Q74="","",IFERROR(Q74+R74,""))</f>
        <v/>
      </c>
      <c r="T74" s="5" t="n"/>
      <c r="U74" s="3" t="n"/>
    </row>
    <row r="75" ht="32" customHeight="1">
      <c r="A75" s="3" t="n"/>
      <c r="B75" s="25" t="n"/>
      <c r="C75" s="5" t="n"/>
      <c r="D75" s="5" t="n"/>
      <c r="E75" s="5" t="n"/>
      <c r="F75" s="5" t="n"/>
      <c r="G75" s="5" t="n"/>
      <c r="H75" s="5" t="n"/>
      <c r="I75" s="3" t="n"/>
      <c r="J75" s="3" t="n"/>
      <c r="K75" s="5" t="n"/>
      <c r="L75" s="25" t="n"/>
      <c r="M75" s="6" t="n"/>
      <c r="N75" s="13">
        <f>IF(A75="","",IFERROR(IF(OR(B75="",L75=""),"",L75-B75),""))</f>
        <v/>
      </c>
      <c r="O75" s="14">
        <f>IF(A75="","",IFERROR(IF(B75="","",IF(L75="","V riešení",IF(N75&lt;=IF(M75="",30,M75),"ÁNO","NIE"))),""))</f>
        <v/>
      </c>
      <c r="P75" s="3" t="n"/>
      <c r="Q75" s="26" t="n"/>
      <c r="R75" s="29">
        <f>IF(Q75="","",IFERROR(Q75*VLOOKUP(U75,'Reklamácie'!$V$2:$W$4,2,FALSE),""))</f>
        <v/>
      </c>
      <c r="S75" s="29">
        <f>IF(Q75="","",IFERROR(Q75+R75,""))</f>
        <v/>
      </c>
      <c r="T75" s="5" t="n"/>
      <c r="U75" s="3" t="n"/>
    </row>
    <row r="76" ht="32" customHeight="1">
      <c r="A76" s="3" t="n"/>
      <c r="B76" s="25" t="n"/>
      <c r="C76" s="5" t="n"/>
      <c r="D76" s="5" t="n"/>
      <c r="E76" s="5" t="n"/>
      <c r="F76" s="5" t="n"/>
      <c r="G76" s="5" t="n"/>
      <c r="H76" s="5" t="n"/>
      <c r="I76" s="3" t="n"/>
      <c r="J76" s="3" t="n"/>
      <c r="K76" s="5" t="n"/>
      <c r="L76" s="25" t="n"/>
      <c r="M76" s="6" t="n"/>
      <c r="N76" s="7">
        <f>IF(A76="","",IFERROR(IF(OR(B76="",L76=""),"",L76-B76),""))</f>
        <v/>
      </c>
      <c r="O76" s="8">
        <f>IF(A76="","",IFERROR(IF(B76="","",IF(L76="","V riešení",IF(N76&lt;=IF(M76="",30,M76),"ÁNO","NIE"))),""))</f>
        <v/>
      </c>
      <c r="P76" s="3" t="n"/>
      <c r="Q76" s="26" t="n"/>
      <c r="R76" s="27">
        <f>IF(Q76="","",IFERROR(Q76*VLOOKUP(U76,'Reklamácie'!$V$2:$W$4,2,FALSE),""))</f>
        <v/>
      </c>
      <c r="S76" s="27">
        <f>IF(Q76="","",IFERROR(Q76+R76,""))</f>
        <v/>
      </c>
      <c r="T76" s="5" t="n"/>
      <c r="U76" s="3" t="n"/>
    </row>
    <row r="77" ht="32" customHeight="1">
      <c r="A77" s="3" t="n"/>
      <c r="B77" s="25" t="n"/>
      <c r="C77" s="5" t="n"/>
      <c r="D77" s="5" t="n"/>
      <c r="E77" s="5" t="n"/>
      <c r="F77" s="5" t="n"/>
      <c r="G77" s="5" t="n"/>
      <c r="H77" s="5" t="n"/>
      <c r="I77" s="3" t="n"/>
      <c r="J77" s="3" t="n"/>
      <c r="K77" s="5" t="n"/>
      <c r="L77" s="25" t="n"/>
      <c r="M77" s="6" t="n"/>
      <c r="N77" s="13">
        <f>IF(A77="","",IFERROR(IF(OR(B77="",L77=""),"",L77-B77),""))</f>
        <v/>
      </c>
      <c r="O77" s="14">
        <f>IF(A77="","",IFERROR(IF(B77="","",IF(L77="","V riešení",IF(N77&lt;=IF(M77="",30,M77),"ÁNO","NIE"))),""))</f>
        <v/>
      </c>
      <c r="P77" s="3" t="n"/>
      <c r="Q77" s="26" t="n"/>
      <c r="R77" s="29">
        <f>IF(Q77="","",IFERROR(Q77*VLOOKUP(U77,'Reklamácie'!$V$2:$W$4,2,FALSE),""))</f>
        <v/>
      </c>
      <c r="S77" s="29">
        <f>IF(Q77="","",IFERROR(Q77+R77,""))</f>
        <v/>
      </c>
      <c r="T77" s="5" t="n"/>
      <c r="U77" s="3" t="n"/>
    </row>
    <row r="78" ht="32" customHeight="1">
      <c r="A78" s="3" t="n"/>
      <c r="B78" s="25" t="n"/>
      <c r="C78" s="5" t="n"/>
      <c r="D78" s="5" t="n"/>
      <c r="E78" s="5" t="n"/>
      <c r="F78" s="5" t="n"/>
      <c r="G78" s="5" t="n"/>
      <c r="H78" s="5" t="n"/>
      <c r="I78" s="3" t="n"/>
      <c r="J78" s="3" t="n"/>
      <c r="K78" s="5" t="n"/>
      <c r="L78" s="25" t="n"/>
      <c r="M78" s="6" t="n"/>
      <c r="N78" s="7">
        <f>IF(A78="","",IFERROR(IF(OR(B78="",L78=""),"",L78-B78),""))</f>
        <v/>
      </c>
      <c r="O78" s="8">
        <f>IF(A78="","",IFERROR(IF(B78="","",IF(L78="","V riešení",IF(N78&lt;=IF(M78="",30,M78),"ÁNO","NIE"))),""))</f>
        <v/>
      </c>
      <c r="P78" s="3" t="n"/>
      <c r="Q78" s="26" t="n"/>
      <c r="R78" s="27">
        <f>IF(Q78="","",IFERROR(Q78*VLOOKUP(U78,'Reklamácie'!$V$2:$W$4,2,FALSE),""))</f>
        <v/>
      </c>
      <c r="S78" s="27">
        <f>IF(Q78="","",IFERROR(Q78+R78,""))</f>
        <v/>
      </c>
      <c r="T78" s="5" t="n"/>
      <c r="U78" s="3" t="n"/>
    </row>
    <row r="79" ht="32" customHeight="1">
      <c r="A79" s="3" t="n"/>
      <c r="B79" s="25" t="n"/>
      <c r="C79" s="5" t="n"/>
      <c r="D79" s="5" t="n"/>
      <c r="E79" s="5" t="n"/>
      <c r="F79" s="5" t="n"/>
      <c r="G79" s="5" t="n"/>
      <c r="H79" s="5" t="n"/>
      <c r="I79" s="3" t="n"/>
      <c r="J79" s="3" t="n"/>
      <c r="K79" s="5" t="n"/>
      <c r="L79" s="25" t="n"/>
      <c r="M79" s="6" t="n"/>
      <c r="N79" s="13">
        <f>IF(A79="","",IFERROR(IF(OR(B79="",L79=""),"",L79-B79),""))</f>
        <v/>
      </c>
      <c r="O79" s="14">
        <f>IF(A79="","",IFERROR(IF(B79="","",IF(L79="","V riešení",IF(N79&lt;=IF(M79="",30,M79),"ÁNO","NIE"))),""))</f>
        <v/>
      </c>
      <c r="P79" s="3" t="n"/>
      <c r="Q79" s="26" t="n"/>
      <c r="R79" s="29">
        <f>IF(Q79="","",IFERROR(Q79*VLOOKUP(U79,'Reklamácie'!$V$2:$W$4,2,FALSE),""))</f>
        <v/>
      </c>
      <c r="S79" s="29">
        <f>IF(Q79="","",IFERROR(Q79+R79,""))</f>
        <v/>
      </c>
      <c r="T79" s="5" t="n"/>
      <c r="U79" s="3" t="n"/>
    </row>
    <row r="80" ht="32" customHeight="1">
      <c r="A80" s="3" t="n"/>
      <c r="B80" s="25" t="n"/>
      <c r="C80" s="5" t="n"/>
      <c r="D80" s="5" t="n"/>
      <c r="E80" s="5" t="n"/>
      <c r="F80" s="5" t="n"/>
      <c r="G80" s="5" t="n"/>
      <c r="H80" s="5" t="n"/>
      <c r="I80" s="3" t="n"/>
      <c r="J80" s="3" t="n"/>
      <c r="K80" s="5" t="n"/>
      <c r="L80" s="25" t="n"/>
      <c r="M80" s="6" t="n"/>
      <c r="N80" s="7">
        <f>IF(A80="","",IFERROR(IF(OR(B80="",L80=""),"",L80-B80),""))</f>
        <v/>
      </c>
      <c r="O80" s="8">
        <f>IF(A80="","",IFERROR(IF(B80="","",IF(L80="","V riešení",IF(N80&lt;=IF(M80="",30,M80),"ÁNO","NIE"))),""))</f>
        <v/>
      </c>
      <c r="P80" s="3" t="n"/>
      <c r="Q80" s="26" t="n"/>
      <c r="R80" s="27">
        <f>IF(Q80="","",IFERROR(Q80*VLOOKUP(U80,'Reklamácie'!$V$2:$W$4,2,FALSE),""))</f>
        <v/>
      </c>
      <c r="S80" s="27">
        <f>IF(Q80="","",IFERROR(Q80+R80,""))</f>
        <v/>
      </c>
      <c r="T80" s="5" t="n"/>
      <c r="U80" s="3" t="n"/>
    </row>
    <row r="81" ht="32" customHeight="1">
      <c r="A81" s="3" t="n"/>
      <c r="B81" s="25" t="n"/>
      <c r="C81" s="5" t="n"/>
      <c r="D81" s="5" t="n"/>
      <c r="E81" s="5" t="n"/>
      <c r="F81" s="5" t="n"/>
      <c r="G81" s="5" t="n"/>
      <c r="H81" s="5" t="n"/>
      <c r="I81" s="3" t="n"/>
      <c r="J81" s="3" t="n"/>
      <c r="K81" s="5" t="n"/>
      <c r="L81" s="25" t="n"/>
      <c r="M81" s="6" t="n"/>
      <c r="N81" s="13">
        <f>IF(A81="","",IFERROR(IF(OR(B81="",L81=""),"",L81-B81),""))</f>
        <v/>
      </c>
      <c r="O81" s="14">
        <f>IF(A81="","",IFERROR(IF(B81="","",IF(L81="","V riešení",IF(N81&lt;=IF(M81="",30,M81),"ÁNO","NIE"))),""))</f>
        <v/>
      </c>
      <c r="P81" s="3" t="n"/>
      <c r="Q81" s="26" t="n"/>
      <c r="R81" s="29">
        <f>IF(Q81="","",IFERROR(Q81*VLOOKUP(U81,'Reklamácie'!$V$2:$W$4,2,FALSE),""))</f>
        <v/>
      </c>
      <c r="S81" s="29">
        <f>IF(Q81="","",IFERROR(Q81+R81,""))</f>
        <v/>
      </c>
      <c r="T81" s="5" t="n"/>
      <c r="U81" s="3" t="n"/>
    </row>
    <row r="82" ht="32" customHeight="1">
      <c r="A82" s="3" t="n"/>
      <c r="B82" s="25" t="n"/>
      <c r="C82" s="5" t="n"/>
      <c r="D82" s="5" t="n"/>
      <c r="E82" s="5" t="n"/>
      <c r="F82" s="5" t="n"/>
      <c r="G82" s="5" t="n"/>
      <c r="H82" s="5" t="n"/>
      <c r="I82" s="3" t="n"/>
      <c r="J82" s="3" t="n"/>
      <c r="K82" s="5" t="n"/>
      <c r="L82" s="25" t="n"/>
      <c r="M82" s="6" t="n"/>
      <c r="N82" s="7">
        <f>IF(A82="","",IFERROR(IF(OR(B82="",L82=""),"",L82-B82),""))</f>
        <v/>
      </c>
      <c r="O82" s="8">
        <f>IF(A82="","",IFERROR(IF(B82="","",IF(L82="","V riešení",IF(N82&lt;=IF(M82="",30,M82),"ÁNO","NIE"))),""))</f>
        <v/>
      </c>
      <c r="P82" s="3" t="n"/>
      <c r="Q82" s="26" t="n"/>
      <c r="R82" s="27">
        <f>IF(Q82="","",IFERROR(Q82*VLOOKUP(U82,'Reklamácie'!$V$2:$W$4,2,FALSE),""))</f>
        <v/>
      </c>
      <c r="S82" s="27">
        <f>IF(Q82="","",IFERROR(Q82+R82,""))</f>
        <v/>
      </c>
      <c r="T82" s="5" t="n"/>
      <c r="U82" s="3" t="n"/>
    </row>
    <row r="83" ht="32" customHeight="1">
      <c r="A83" s="3" t="n"/>
      <c r="B83" s="25" t="n"/>
      <c r="C83" s="5" t="n"/>
      <c r="D83" s="5" t="n"/>
      <c r="E83" s="5" t="n"/>
      <c r="F83" s="5" t="n"/>
      <c r="G83" s="5" t="n"/>
      <c r="H83" s="5" t="n"/>
      <c r="I83" s="3" t="n"/>
      <c r="J83" s="3" t="n"/>
      <c r="K83" s="5" t="n"/>
      <c r="L83" s="25" t="n"/>
      <c r="M83" s="6" t="n"/>
      <c r="N83" s="13">
        <f>IF(A83="","",IFERROR(IF(OR(B83="",L83=""),"",L83-B83),""))</f>
        <v/>
      </c>
      <c r="O83" s="14">
        <f>IF(A83="","",IFERROR(IF(B83="","",IF(L83="","V riešení",IF(N83&lt;=IF(M83="",30,M83),"ÁNO","NIE"))),""))</f>
        <v/>
      </c>
      <c r="P83" s="3" t="n"/>
      <c r="Q83" s="26" t="n"/>
      <c r="R83" s="29">
        <f>IF(Q83="","",IFERROR(Q83*VLOOKUP(U83,'Reklamácie'!$V$2:$W$4,2,FALSE),""))</f>
        <v/>
      </c>
      <c r="S83" s="29">
        <f>IF(Q83="","",IFERROR(Q83+R83,""))</f>
        <v/>
      </c>
      <c r="T83" s="5" t="n"/>
      <c r="U83" s="3" t="n"/>
    </row>
    <row r="84" ht="32" customHeight="1">
      <c r="A84" s="3" t="n"/>
      <c r="B84" s="25" t="n"/>
      <c r="C84" s="5" t="n"/>
      <c r="D84" s="5" t="n"/>
      <c r="E84" s="5" t="n"/>
      <c r="F84" s="5" t="n"/>
      <c r="G84" s="5" t="n"/>
      <c r="H84" s="5" t="n"/>
      <c r="I84" s="3" t="n"/>
      <c r="J84" s="3" t="n"/>
      <c r="K84" s="5" t="n"/>
      <c r="L84" s="25" t="n"/>
      <c r="M84" s="6" t="n"/>
      <c r="N84" s="7">
        <f>IF(A84="","",IFERROR(IF(OR(B84="",L84=""),"",L84-B84),""))</f>
        <v/>
      </c>
      <c r="O84" s="8">
        <f>IF(A84="","",IFERROR(IF(B84="","",IF(L84="","V riešení",IF(N84&lt;=IF(M84="",30,M84),"ÁNO","NIE"))),""))</f>
        <v/>
      </c>
      <c r="P84" s="3" t="n"/>
      <c r="Q84" s="26" t="n"/>
      <c r="R84" s="27">
        <f>IF(Q84="","",IFERROR(Q84*VLOOKUP(U84,'Reklamácie'!$V$2:$W$4,2,FALSE),""))</f>
        <v/>
      </c>
      <c r="S84" s="27">
        <f>IF(Q84="","",IFERROR(Q84+R84,""))</f>
        <v/>
      </c>
      <c r="T84" s="5" t="n"/>
      <c r="U84" s="3" t="n"/>
    </row>
    <row r="85" ht="32" customHeight="1">
      <c r="A85" s="3" t="n"/>
      <c r="B85" s="25" t="n"/>
      <c r="C85" s="5" t="n"/>
      <c r="D85" s="5" t="n"/>
      <c r="E85" s="5" t="n"/>
      <c r="F85" s="5" t="n"/>
      <c r="G85" s="5" t="n"/>
      <c r="H85" s="5" t="n"/>
      <c r="I85" s="3" t="n"/>
      <c r="J85" s="3" t="n"/>
      <c r="K85" s="5" t="n"/>
      <c r="L85" s="25" t="n"/>
      <c r="M85" s="6" t="n"/>
      <c r="N85" s="13">
        <f>IF(A85="","",IFERROR(IF(OR(B85="",L85=""),"",L85-B85),""))</f>
        <v/>
      </c>
      <c r="O85" s="14">
        <f>IF(A85="","",IFERROR(IF(B85="","",IF(L85="","V riešení",IF(N85&lt;=IF(M85="",30,M85),"ÁNO","NIE"))),""))</f>
        <v/>
      </c>
      <c r="P85" s="3" t="n"/>
      <c r="Q85" s="26" t="n"/>
      <c r="R85" s="29">
        <f>IF(Q85="","",IFERROR(Q85*VLOOKUP(U85,'Reklamácie'!$V$2:$W$4,2,FALSE),""))</f>
        <v/>
      </c>
      <c r="S85" s="29">
        <f>IF(Q85="","",IFERROR(Q85+R85,""))</f>
        <v/>
      </c>
      <c r="T85" s="5" t="n"/>
      <c r="U85" s="3" t="n"/>
    </row>
    <row r="86" ht="32" customHeight="1">
      <c r="A86" s="3" t="n"/>
      <c r="B86" s="25" t="n"/>
      <c r="C86" s="5" t="n"/>
      <c r="D86" s="5" t="n"/>
      <c r="E86" s="5" t="n"/>
      <c r="F86" s="5" t="n"/>
      <c r="G86" s="5" t="n"/>
      <c r="H86" s="5" t="n"/>
      <c r="I86" s="3" t="n"/>
      <c r="J86" s="3" t="n"/>
      <c r="K86" s="5" t="n"/>
      <c r="L86" s="25" t="n"/>
      <c r="M86" s="6" t="n"/>
      <c r="N86" s="7">
        <f>IF(A86="","",IFERROR(IF(OR(B86="",L86=""),"",L86-B86),""))</f>
        <v/>
      </c>
      <c r="O86" s="8">
        <f>IF(A86="","",IFERROR(IF(B86="","",IF(L86="","V riešení",IF(N86&lt;=IF(M86="",30,M86),"ÁNO","NIE"))),""))</f>
        <v/>
      </c>
      <c r="P86" s="3" t="n"/>
      <c r="Q86" s="26" t="n"/>
      <c r="R86" s="27">
        <f>IF(Q86="","",IFERROR(Q86*VLOOKUP(U86,'Reklamácie'!$V$2:$W$4,2,FALSE),""))</f>
        <v/>
      </c>
      <c r="S86" s="27">
        <f>IF(Q86="","",IFERROR(Q86+R86,""))</f>
        <v/>
      </c>
      <c r="T86" s="5" t="n"/>
      <c r="U86" s="3" t="n"/>
    </row>
    <row r="87" ht="32" customHeight="1">
      <c r="A87" s="3" t="n"/>
      <c r="B87" s="25" t="n"/>
      <c r="C87" s="5" t="n"/>
      <c r="D87" s="5" t="n"/>
      <c r="E87" s="5" t="n"/>
      <c r="F87" s="5" t="n"/>
      <c r="G87" s="5" t="n"/>
      <c r="H87" s="5" t="n"/>
      <c r="I87" s="3" t="n"/>
      <c r="J87" s="3" t="n"/>
      <c r="K87" s="5" t="n"/>
      <c r="L87" s="25" t="n"/>
      <c r="M87" s="6" t="n"/>
      <c r="N87" s="13">
        <f>IF(A87="","",IFERROR(IF(OR(B87="",L87=""),"",L87-B87),""))</f>
        <v/>
      </c>
      <c r="O87" s="14">
        <f>IF(A87="","",IFERROR(IF(B87="","",IF(L87="","V riešení",IF(N87&lt;=IF(M87="",30,M87),"ÁNO","NIE"))),""))</f>
        <v/>
      </c>
      <c r="P87" s="3" t="n"/>
      <c r="Q87" s="26" t="n"/>
      <c r="R87" s="29">
        <f>IF(Q87="","",IFERROR(Q87*VLOOKUP(U87,'Reklamácie'!$V$2:$W$4,2,FALSE),""))</f>
        <v/>
      </c>
      <c r="S87" s="29">
        <f>IF(Q87="","",IFERROR(Q87+R87,""))</f>
        <v/>
      </c>
      <c r="T87" s="5" t="n"/>
      <c r="U87" s="3" t="n"/>
    </row>
    <row r="88" ht="32" customHeight="1">
      <c r="A88" s="3" t="n"/>
      <c r="B88" s="25" t="n"/>
      <c r="C88" s="5" t="n"/>
      <c r="D88" s="5" t="n"/>
      <c r="E88" s="5" t="n"/>
      <c r="F88" s="5" t="n"/>
      <c r="G88" s="5" t="n"/>
      <c r="H88" s="5" t="n"/>
      <c r="I88" s="3" t="n"/>
      <c r="J88" s="3" t="n"/>
      <c r="K88" s="5" t="n"/>
      <c r="L88" s="25" t="n"/>
      <c r="M88" s="6" t="n"/>
      <c r="N88" s="7">
        <f>IF(A88="","",IFERROR(IF(OR(B88="",L88=""),"",L88-B88),""))</f>
        <v/>
      </c>
      <c r="O88" s="8">
        <f>IF(A88="","",IFERROR(IF(B88="","",IF(L88="","V riešení",IF(N88&lt;=IF(M88="",30,M88),"ÁNO","NIE"))),""))</f>
        <v/>
      </c>
      <c r="P88" s="3" t="n"/>
      <c r="Q88" s="26" t="n"/>
      <c r="R88" s="27">
        <f>IF(Q88="","",IFERROR(Q88*VLOOKUP(U88,'Reklamácie'!$V$2:$W$4,2,FALSE),""))</f>
        <v/>
      </c>
      <c r="S88" s="27">
        <f>IF(Q88="","",IFERROR(Q88+R88,""))</f>
        <v/>
      </c>
      <c r="T88" s="5" t="n"/>
      <c r="U88" s="3" t="n"/>
    </row>
    <row r="89" ht="32" customHeight="1">
      <c r="A89" s="3" t="n"/>
      <c r="B89" s="25" t="n"/>
      <c r="C89" s="5" t="n"/>
      <c r="D89" s="5" t="n"/>
      <c r="E89" s="5" t="n"/>
      <c r="F89" s="5" t="n"/>
      <c r="G89" s="5" t="n"/>
      <c r="H89" s="5" t="n"/>
      <c r="I89" s="3" t="n"/>
      <c r="J89" s="3" t="n"/>
      <c r="K89" s="5" t="n"/>
      <c r="L89" s="25" t="n"/>
      <c r="M89" s="6" t="n"/>
      <c r="N89" s="13">
        <f>IF(A89="","",IFERROR(IF(OR(B89="",L89=""),"",L89-B89),""))</f>
        <v/>
      </c>
      <c r="O89" s="14">
        <f>IF(A89="","",IFERROR(IF(B89="","",IF(L89="","V riešení",IF(N89&lt;=IF(M89="",30,M89),"ÁNO","NIE"))),""))</f>
        <v/>
      </c>
      <c r="P89" s="3" t="n"/>
      <c r="Q89" s="26" t="n"/>
      <c r="R89" s="29">
        <f>IF(Q89="","",IFERROR(Q89*VLOOKUP(U89,'Reklamácie'!$V$2:$W$4,2,FALSE),""))</f>
        <v/>
      </c>
      <c r="S89" s="29">
        <f>IF(Q89="","",IFERROR(Q89+R89,""))</f>
        <v/>
      </c>
      <c r="T89" s="5" t="n"/>
      <c r="U89" s="3" t="n"/>
    </row>
    <row r="90" ht="32" customHeight="1">
      <c r="A90" s="3" t="n"/>
      <c r="B90" s="25" t="n"/>
      <c r="C90" s="5" t="n"/>
      <c r="D90" s="5" t="n"/>
      <c r="E90" s="5" t="n"/>
      <c r="F90" s="5" t="n"/>
      <c r="G90" s="5" t="n"/>
      <c r="H90" s="5" t="n"/>
      <c r="I90" s="3" t="n"/>
      <c r="J90" s="3" t="n"/>
      <c r="K90" s="5" t="n"/>
      <c r="L90" s="25" t="n"/>
      <c r="M90" s="6" t="n"/>
      <c r="N90" s="7">
        <f>IF(A90="","",IFERROR(IF(OR(B90="",L90=""),"",L90-B90),""))</f>
        <v/>
      </c>
      <c r="O90" s="8">
        <f>IF(A90="","",IFERROR(IF(B90="","",IF(L90="","V riešení",IF(N90&lt;=IF(M90="",30,M90),"ÁNO","NIE"))),""))</f>
        <v/>
      </c>
      <c r="P90" s="3" t="n"/>
      <c r="Q90" s="26" t="n"/>
      <c r="R90" s="27">
        <f>IF(Q90="","",IFERROR(Q90*VLOOKUP(U90,'Reklamácie'!$V$2:$W$4,2,FALSE),""))</f>
        <v/>
      </c>
      <c r="S90" s="27">
        <f>IF(Q90="","",IFERROR(Q90+R90,""))</f>
        <v/>
      </c>
      <c r="T90" s="5" t="n"/>
      <c r="U90" s="3" t="n"/>
    </row>
    <row r="91" ht="32" customHeight="1">
      <c r="A91" s="3" t="n"/>
      <c r="B91" s="25" t="n"/>
      <c r="C91" s="5" t="n"/>
      <c r="D91" s="5" t="n"/>
      <c r="E91" s="5" t="n"/>
      <c r="F91" s="5" t="n"/>
      <c r="G91" s="5" t="n"/>
      <c r="H91" s="5" t="n"/>
      <c r="I91" s="3" t="n"/>
      <c r="J91" s="3" t="n"/>
      <c r="K91" s="5" t="n"/>
      <c r="L91" s="25" t="n"/>
      <c r="M91" s="6" t="n"/>
      <c r="N91" s="13">
        <f>IF(A91="","",IFERROR(IF(OR(B91="",L91=""),"",L91-B91),""))</f>
        <v/>
      </c>
      <c r="O91" s="14">
        <f>IF(A91="","",IFERROR(IF(B91="","",IF(L91="","V riešení",IF(N91&lt;=IF(M91="",30,M91),"ÁNO","NIE"))),""))</f>
        <v/>
      </c>
      <c r="P91" s="3" t="n"/>
      <c r="Q91" s="26" t="n"/>
      <c r="R91" s="29">
        <f>IF(Q91="","",IFERROR(Q91*VLOOKUP(U91,'Reklamácie'!$V$2:$W$4,2,FALSE),""))</f>
        <v/>
      </c>
      <c r="S91" s="29">
        <f>IF(Q91="","",IFERROR(Q91+R91,""))</f>
        <v/>
      </c>
      <c r="T91" s="5" t="n"/>
      <c r="U91" s="3" t="n"/>
    </row>
    <row r="92" ht="32" customHeight="1">
      <c r="A92" s="3" t="n"/>
      <c r="B92" s="25" t="n"/>
      <c r="C92" s="5" t="n"/>
      <c r="D92" s="5" t="n"/>
      <c r="E92" s="5" t="n"/>
      <c r="F92" s="5" t="n"/>
      <c r="G92" s="5" t="n"/>
      <c r="H92" s="5" t="n"/>
      <c r="I92" s="3" t="n"/>
      <c r="J92" s="3" t="n"/>
      <c r="K92" s="5" t="n"/>
      <c r="L92" s="25" t="n"/>
      <c r="M92" s="6" t="n"/>
      <c r="N92" s="7">
        <f>IF(A92="","",IFERROR(IF(OR(B92="",L92=""),"",L92-B92),""))</f>
        <v/>
      </c>
      <c r="O92" s="8">
        <f>IF(A92="","",IFERROR(IF(B92="","",IF(L92="","V riešení",IF(N92&lt;=IF(M92="",30,M92),"ÁNO","NIE"))),""))</f>
        <v/>
      </c>
      <c r="P92" s="3" t="n"/>
      <c r="Q92" s="26" t="n"/>
      <c r="R92" s="27">
        <f>IF(Q92="","",IFERROR(Q92*VLOOKUP(U92,'Reklamácie'!$V$2:$W$4,2,FALSE),""))</f>
        <v/>
      </c>
      <c r="S92" s="27">
        <f>IF(Q92="","",IFERROR(Q92+R92,""))</f>
        <v/>
      </c>
      <c r="T92" s="5" t="n"/>
      <c r="U92" s="3" t="n"/>
    </row>
    <row r="93" ht="32" customHeight="1">
      <c r="A93" s="3" t="n"/>
      <c r="B93" s="25" t="n"/>
      <c r="C93" s="5" t="n"/>
      <c r="D93" s="5" t="n"/>
      <c r="E93" s="5" t="n"/>
      <c r="F93" s="5" t="n"/>
      <c r="G93" s="5" t="n"/>
      <c r="H93" s="5" t="n"/>
      <c r="I93" s="3" t="n"/>
      <c r="J93" s="3" t="n"/>
      <c r="K93" s="5" t="n"/>
      <c r="L93" s="25" t="n"/>
      <c r="M93" s="6" t="n"/>
      <c r="N93" s="13">
        <f>IF(A93="","",IFERROR(IF(OR(B93="",L93=""),"",L93-B93),""))</f>
        <v/>
      </c>
      <c r="O93" s="14">
        <f>IF(A93="","",IFERROR(IF(B93="","",IF(L93="","V riešení",IF(N93&lt;=IF(M93="",30,M93),"ÁNO","NIE"))),""))</f>
        <v/>
      </c>
      <c r="P93" s="3" t="n"/>
      <c r="Q93" s="26" t="n"/>
      <c r="R93" s="29">
        <f>IF(Q93="","",IFERROR(Q93*VLOOKUP(U93,'Reklamácie'!$V$2:$W$4,2,FALSE),""))</f>
        <v/>
      </c>
      <c r="S93" s="29">
        <f>IF(Q93="","",IFERROR(Q93+R93,""))</f>
        <v/>
      </c>
      <c r="T93" s="5" t="n"/>
      <c r="U93" s="3" t="n"/>
    </row>
    <row r="94" ht="32" customHeight="1">
      <c r="A94" s="3" t="n"/>
      <c r="B94" s="25" t="n"/>
      <c r="C94" s="5" t="n"/>
      <c r="D94" s="5" t="n"/>
      <c r="E94" s="5" t="n"/>
      <c r="F94" s="5" t="n"/>
      <c r="G94" s="5" t="n"/>
      <c r="H94" s="5" t="n"/>
      <c r="I94" s="3" t="n"/>
      <c r="J94" s="3" t="n"/>
      <c r="K94" s="5" t="n"/>
      <c r="L94" s="25" t="n"/>
      <c r="M94" s="6" t="n"/>
      <c r="N94" s="7">
        <f>IF(A94="","",IFERROR(IF(OR(B94="",L94=""),"",L94-B94),""))</f>
        <v/>
      </c>
      <c r="O94" s="8">
        <f>IF(A94="","",IFERROR(IF(B94="","",IF(L94="","V riešení",IF(N94&lt;=IF(M94="",30,M94),"ÁNO","NIE"))),""))</f>
        <v/>
      </c>
      <c r="P94" s="3" t="n"/>
      <c r="Q94" s="26" t="n"/>
      <c r="R94" s="27">
        <f>IF(Q94="","",IFERROR(Q94*VLOOKUP(U94,'Reklamácie'!$V$2:$W$4,2,FALSE),""))</f>
        <v/>
      </c>
      <c r="S94" s="27">
        <f>IF(Q94="","",IFERROR(Q94+R94,""))</f>
        <v/>
      </c>
      <c r="T94" s="5" t="n"/>
      <c r="U94" s="3" t="n"/>
    </row>
    <row r="95" ht="32" customHeight="1">
      <c r="A95" s="3" t="n"/>
      <c r="B95" s="25" t="n"/>
      <c r="C95" s="5" t="n"/>
      <c r="D95" s="5" t="n"/>
      <c r="E95" s="5" t="n"/>
      <c r="F95" s="5" t="n"/>
      <c r="G95" s="5" t="n"/>
      <c r="H95" s="5" t="n"/>
      <c r="I95" s="3" t="n"/>
      <c r="J95" s="3" t="n"/>
      <c r="K95" s="5" t="n"/>
      <c r="L95" s="25" t="n"/>
      <c r="M95" s="6" t="n"/>
      <c r="N95" s="13">
        <f>IF(A95="","",IFERROR(IF(OR(B95="",L95=""),"",L95-B95),""))</f>
        <v/>
      </c>
      <c r="O95" s="14">
        <f>IF(A95="","",IFERROR(IF(B95="","",IF(L95="","V riešení",IF(N95&lt;=IF(M95="",30,M95),"ÁNO","NIE"))),""))</f>
        <v/>
      </c>
      <c r="P95" s="3" t="n"/>
      <c r="Q95" s="26" t="n"/>
      <c r="R95" s="29">
        <f>IF(Q95="","",IFERROR(Q95*VLOOKUP(U95,'Reklamácie'!$V$2:$W$4,2,FALSE),""))</f>
        <v/>
      </c>
      <c r="S95" s="29">
        <f>IF(Q95="","",IFERROR(Q95+R95,""))</f>
        <v/>
      </c>
      <c r="T95" s="5" t="n"/>
      <c r="U95" s="3" t="n"/>
    </row>
    <row r="96" ht="32" customHeight="1">
      <c r="A96" s="3" t="n"/>
      <c r="B96" s="25" t="n"/>
      <c r="C96" s="5" t="n"/>
      <c r="D96" s="5" t="n"/>
      <c r="E96" s="5" t="n"/>
      <c r="F96" s="5" t="n"/>
      <c r="G96" s="5" t="n"/>
      <c r="H96" s="5" t="n"/>
      <c r="I96" s="3" t="n"/>
      <c r="J96" s="3" t="n"/>
      <c r="K96" s="5" t="n"/>
      <c r="L96" s="25" t="n"/>
      <c r="M96" s="6" t="n"/>
      <c r="N96" s="7">
        <f>IF(A96="","",IFERROR(IF(OR(B96="",L96=""),"",L96-B96),""))</f>
        <v/>
      </c>
      <c r="O96" s="8">
        <f>IF(A96="","",IFERROR(IF(B96="","",IF(L96="","V riešení",IF(N96&lt;=IF(M96="",30,M96),"ÁNO","NIE"))),""))</f>
        <v/>
      </c>
      <c r="P96" s="3" t="n"/>
      <c r="Q96" s="26" t="n"/>
      <c r="R96" s="27">
        <f>IF(Q96="","",IFERROR(Q96*VLOOKUP(U96,'Reklamácie'!$V$2:$W$4,2,FALSE),""))</f>
        <v/>
      </c>
      <c r="S96" s="27">
        <f>IF(Q96="","",IFERROR(Q96+R96,""))</f>
        <v/>
      </c>
      <c r="T96" s="5" t="n"/>
      <c r="U96" s="3" t="n"/>
    </row>
    <row r="97" ht="32" customHeight="1">
      <c r="A97" s="3" t="n"/>
      <c r="B97" s="25" t="n"/>
      <c r="C97" s="5" t="n"/>
      <c r="D97" s="5" t="n"/>
      <c r="E97" s="5" t="n"/>
      <c r="F97" s="5" t="n"/>
      <c r="G97" s="5" t="n"/>
      <c r="H97" s="5" t="n"/>
      <c r="I97" s="3" t="n"/>
      <c r="J97" s="3" t="n"/>
      <c r="K97" s="5" t="n"/>
      <c r="L97" s="25" t="n"/>
      <c r="M97" s="6" t="n"/>
      <c r="N97" s="13">
        <f>IF(A97="","",IFERROR(IF(OR(B97="",L97=""),"",L97-B97),""))</f>
        <v/>
      </c>
      <c r="O97" s="14">
        <f>IF(A97="","",IFERROR(IF(B97="","",IF(L97="","V riešení",IF(N97&lt;=IF(M97="",30,M97),"ÁNO","NIE"))),""))</f>
        <v/>
      </c>
      <c r="P97" s="3" t="n"/>
      <c r="Q97" s="26" t="n"/>
      <c r="R97" s="29">
        <f>IF(Q97="","",IFERROR(Q97*VLOOKUP(U97,'Reklamácie'!$V$2:$W$4,2,FALSE),""))</f>
        <v/>
      </c>
      <c r="S97" s="29">
        <f>IF(Q97="","",IFERROR(Q97+R97,""))</f>
        <v/>
      </c>
      <c r="T97" s="5" t="n"/>
      <c r="U97" s="3" t="n"/>
    </row>
    <row r="98" ht="32" customHeight="1">
      <c r="A98" s="3" t="n"/>
      <c r="B98" s="25" t="n"/>
      <c r="C98" s="5" t="n"/>
      <c r="D98" s="5" t="n"/>
      <c r="E98" s="5" t="n"/>
      <c r="F98" s="5" t="n"/>
      <c r="G98" s="5" t="n"/>
      <c r="H98" s="5" t="n"/>
      <c r="I98" s="3" t="n"/>
      <c r="J98" s="3" t="n"/>
      <c r="K98" s="5" t="n"/>
      <c r="L98" s="25" t="n"/>
      <c r="M98" s="6" t="n"/>
      <c r="N98" s="7">
        <f>IF(A98="","",IFERROR(IF(OR(B98="",L98=""),"",L98-B98),""))</f>
        <v/>
      </c>
      <c r="O98" s="8">
        <f>IF(A98="","",IFERROR(IF(B98="","",IF(L98="","V riešení",IF(N98&lt;=IF(M98="",30,M98),"ÁNO","NIE"))),""))</f>
        <v/>
      </c>
      <c r="P98" s="3" t="n"/>
      <c r="Q98" s="26" t="n"/>
      <c r="R98" s="27">
        <f>IF(Q98="","",IFERROR(Q98*VLOOKUP(U98,'Reklamácie'!$V$2:$W$4,2,FALSE),""))</f>
        <v/>
      </c>
      <c r="S98" s="27">
        <f>IF(Q98="","",IFERROR(Q98+R98,""))</f>
        <v/>
      </c>
      <c r="T98" s="5" t="n"/>
      <c r="U98" s="3" t="n"/>
    </row>
    <row r="99" ht="32" customHeight="1">
      <c r="A99" s="3" t="n"/>
      <c r="B99" s="25" t="n"/>
      <c r="C99" s="5" t="n"/>
      <c r="D99" s="5" t="n"/>
      <c r="E99" s="5" t="n"/>
      <c r="F99" s="5" t="n"/>
      <c r="G99" s="5" t="n"/>
      <c r="H99" s="5" t="n"/>
      <c r="I99" s="3" t="n"/>
      <c r="J99" s="3" t="n"/>
      <c r="K99" s="5" t="n"/>
      <c r="L99" s="25" t="n"/>
      <c r="M99" s="6" t="n"/>
      <c r="N99" s="13">
        <f>IF(A99="","",IFERROR(IF(OR(B99="",L99=""),"",L99-B99),""))</f>
        <v/>
      </c>
      <c r="O99" s="14">
        <f>IF(A99="","",IFERROR(IF(B99="","",IF(L99="","V riešení",IF(N99&lt;=IF(M99="",30,M99),"ÁNO","NIE"))),""))</f>
        <v/>
      </c>
      <c r="P99" s="3" t="n"/>
      <c r="Q99" s="26" t="n"/>
      <c r="R99" s="29">
        <f>IF(Q99="","",IFERROR(Q99*VLOOKUP(U99,'Reklamácie'!$V$2:$W$4,2,FALSE),""))</f>
        <v/>
      </c>
      <c r="S99" s="29">
        <f>IF(Q99="","",IFERROR(Q99+R99,""))</f>
        <v/>
      </c>
      <c r="T99" s="5" t="n"/>
      <c r="U99" s="3" t="n"/>
    </row>
    <row r="100" ht="32" customHeight="1">
      <c r="A100" s="3" t="n"/>
      <c r="B100" s="25" t="n"/>
      <c r="C100" s="5" t="n"/>
      <c r="D100" s="5" t="n"/>
      <c r="E100" s="5" t="n"/>
      <c r="F100" s="5" t="n"/>
      <c r="G100" s="5" t="n"/>
      <c r="H100" s="5" t="n"/>
      <c r="I100" s="3" t="n"/>
      <c r="J100" s="3" t="n"/>
      <c r="K100" s="5" t="n"/>
      <c r="L100" s="25" t="n"/>
      <c r="M100" s="6" t="n"/>
      <c r="N100" s="7">
        <f>IF(A100="","",IFERROR(IF(OR(B100="",L100=""),"",L100-B100),""))</f>
        <v/>
      </c>
      <c r="O100" s="8">
        <f>IF(A100="","",IFERROR(IF(B100="","",IF(L100="","V riešení",IF(N100&lt;=IF(M100="",30,M100),"ÁNO","NIE"))),""))</f>
        <v/>
      </c>
      <c r="P100" s="3" t="n"/>
      <c r="Q100" s="26" t="n"/>
      <c r="R100" s="27">
        <f>IF(Q100="","",IFERROR(Q100*VLOOKUP(U100,'Reklamácie'!$V$2:$W$4,2,FALSE),""))</f>
        <v/>
      </c>
      <c r="S100" s="27">
        <f>IF(Q100="","",IFERROR(Q100+R100,""))</f>
        <v/>
      </c>
      <c r="T100" s="5" t="n"/>
      <c r="U100" s="3" t="n"/>
    </row>
    <row r="101" ht="32" customHeight="1">
      <c r="A101" s="3" t="n"/>
      <c r="B101" s="25" t="n"/>
      <c r="C101" s="5" t="n"/>
      <c r="D101" s="5" t="n"/>
      <c r="E101" s="5" t="n"/>
      <c r="F101" s="5" t="n"/>
      <c r="G101" s="5" t="n"/>
      <c r="H101" s="5" t="n"/>
      <c r="I101" s="3" t="n"/>
      <c r="J101" s="3" t="n"/>
      <c r="K101" s="5" t="n"/>
      <c r="L101" s="25" t="n"/>
      <c r="M101" s="6" t="n"/>
      <c r="N101" s="13">
        <f>IF(A101="","",IFERROR(IF(OR(B101="",L101=""),"",L101-B101),""))</f>
        <v/>
      </c>
      <c r="O101" s="14">
        <f>IF(A101="","",IFERROR(IF(B101="","",IF(L101="","V riešení",IF(N101&lt;=IF(M101="",30,M101),"ÁNO","NIE"))),""))</f>
        <v/>
      </c>
      <c r="P101" s="3" t="n"/>
      <c r="Q101" s="26" t="n"/>
      <c r="R101" s="29">
        <f>IF(Q101="","",IFERROR(Q101*VLOOKUP(U101,'Reklamácie'!$V$2:$W$4,2,FALSE),""))</f>
        <v/>
      </c>
      <c r="S101" s="29">
        <f>IF(Q101="","",IFERROR(Q101+R101,""))</f>
        <v/>
      </c>
      <c r="T101" s="5" t="n"/>
      <c r="U101" s="3" t="n"/>
    </row>
  </sheetData>
  <autoFilter ref="A1:U101"/>
  <conditionalFormatting sqref="O2:O101">
    <cfRule type="expression" priority="1" dxfId="0" stopIfTrue="1">
      <formula>$O2="ÁNO"</formula>
    </cfRule>
    <cfRule type="expression" priority="2" dxfId="1" stopIfTrue="1">
      <formula>$O2="NIE"</formula>
    </cfRule>
  </conditionalFormatting>
  <dataValidations count="4">
    <dataValidation sqref="I2:I101" showErrorMessage="1" showInputMessage="1" allowBlank="1" type="list">
      <formula1>"Tovar,Služba,Doprava,Fakturácia"</formula1>
    </dataValidation>
    <dataValidation sqref="J2:J101" showErrorMessage="1" showInputMessage="1" allowBlank="1" type="list">
      <formula1>"Nová,V riešení,Uznaná,Zamietnutá,Uzavretá"</formula1>
    </dataValidation>
    <dataValidation sqref="P2:P101" showErrorMessage="1" showInputMessage="1" allowBlank="1" type="list">
      <formula1>"Oprava,Výmena,Vrátenie peňazí,Zľava,Zamietnutie"</formula1>
    </dataValidation>
    <dataValidation sqref="U2:U101" showErrorMessage="1" showInputMessage="1" allowBlank="1" type="list">
      <formula1>=$V$2:$V$4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8102E"/>
    <outlinePr summaryBelow="1" summaryRight="1"/>
    <pageSetUpPr/>
  </sheetPr>
  <dimension ref="A1:L1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4" customWidth="1" min="3" max="3"/>
    <col width="22" customWidth="1" min="4" max="4"/>
    <col width="12" customWidth="1" min="5" max="5"/>
    <col width="4" customWidth="1" min="6" max="6"/>
    <col width="24" customWidth="1" min="7" max="7"/>
    <col width="12" customWidth="1" min="8" max="8"/>
    <col width="4" customWidth="1" min="9" max="9"/>
    <col width="18" customWidth="1" min="10" max="10"/>
    <col width="18" customWidth="1" min="11" max="11"/>
    <col width="18" customWidth="1" min="12" max="12"/>
  </cols>
  <sheetData>
    <row r="1" ht="30" customHeight="1">
      <c r="A1" s="16" t="inlineStr">
        <is>
          <t>Prehľad reklamácií – rok 2026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1" t="n"/>
    </row>
    <row r="2"/>
    <row r="3" ht="28" customHeight="1">
      <c r="A3" s="2" t="inlineStr">
        <is>
          <t>Celkový počet reklamácií</t>
        </is>
      </c>
      <c r="C3" s="2" t="inlineStr">
        <is>
          <t>Počet uzavretých reklamácií</t>
        </is>
      </c>
      <c r="E3" s="2" t="inlineStr">
        <is>
          <t>Počet reklamácií v riešení</t>
        </is>
      </c>
      <c r="G3" s="2" t="inlineStr">
        <is>
          <t>Podiel uznaných reklamácií</t>
        </is>
      </c>
    </row>
    <row r="4" ht="28" customHeight="1">
      <c r="A4" s="17">
        <f>COUNTA('Reklamácie'!$A$2:$A$101)</f>
        <v/>
      </c>
      <c r="C4" s="17">
        <f>COUNTIF('Reklamácie'!$J$2:$J$101,"Uzavretá")</f>
        <v/>
      </c>
      <c r="E4" s="17">
        <f>COUNTIF('Reklamácie'!$J$2:$J$101,"V riešení")</f>
        <v/>
      </c>
      <c r="G4" s="32">
        <f>IFERROR(COUNTIF('Reklamácie'!$J$2:$J$101,"Uznaná")/COUNTA('Reklamácie'!$A$2:$A$101),0)</f>
        <v/>
      </c>
    </row>
    <row r="5"/>
    <row r="6" ht="28" customHeight="1">
      <c r="A6" s="2" t="inlineStr">
        <is>
          <t>Priemerná doba vybavenia</t>
        </is>
      </c>
      <c r="C6" s="2" t="inlineStr">
        <is>
          <t>Celková hodnota reklamácií s DPH</t>
        </is>
      </c>
      <c r="E6" s="2" t="inlineStr">
        <is>
          <t>Podiel reklamácií vybavených v lehote</t>
        </is>
      </c>
    </row>
    <row r="7" ht="28" customHeight="1">
      <c r="A7" s="17">
        <f>IFERROR(AVERAGE('Reklamácie'!$N$2:$N$101),0)</f>
        <v/>
      </c>
      <c r="C7" s="33">
        <f>SUM('Reklamácie'!$S$2:$S$101)</f>
        <v/>
      </c>
      <c r="E7" s="32">
        <f>IFERROR(COUNTIF('Reklamácie'!$O$2:$O$101,"ÁNO")/(COUNTIF('Reklamácie'!$O$2:$O$101,"ÁNO")+COUNTIF('Reklamácie'!$O$2:$O$101,"NIE")),0)</f>
        <v/>
      </c>
    </row>
    <row r="8"/>
    <row r="9"/>
    <row r="10">
      <c r="A10" s="1" t="inlineStr">
        <is>
          <t>Stav</t>
        </is>
      </c>
      <c r="B10" s="1" t="inlineStr">
        <is>
          <t>Počet</t>
        </is>
      </c>
      <c r="D10" s="1" t="inlineStr">
        <is>
          <t>Typ reklamácie</t>
        </is>
      </c>
      <c r="E10" s="1" t="inlineStr">
        <is>
          <t>Počet</t>
        </is>
      </c>
      <c r="G10" s="1" t="inlineStr">
        <is>
          <t>Mesto</t>
        </is>
      </c>
      <c r="H10" s="1" t="inlineStr">
        <is>
          <t>Počet</t>
        </is>
      </c>
    </row>
    <row r="11">
      <c r="A11" s="11" t="inlineStr">
        <is>
          <t>Nová</t>
        </is>
      </c>
      <c r="B11" s="20">
        <f>COUNTIF('Reklamácie'!$J$2:$J$101,A11)</f>
        <v/>
      </c>
      <c r="D11" s="11" t="inlineStr">
        <is>
          <t>Tovar</t>
        </is>
      </c>
      <c r="E11" s="20">
        <f>COUNTIF('Reklamácie'!$I$2:$I$101,D11)</f>
        <v/>
      </c>
      <c r="G11" s="11" t="inlineStr">
        <is>
          <t>Bratislava</t>
        </is>
      </c>
      <c r="H11" s="20">
        <f>COUNTIF('Reklamácie'!$D$2:$D$101,G11)</f>
        <v/>
      </c>
    </row>
    <row r="12">
      <c r="A12" s="21" t="inlineStr">
        <is>
          <t>V riešení</t>
        </is>
      </c>
      <c r="B12" s="22">
        <f>COUNTIF('Reklamácie'!$J$2:$J$101,A12)</f>
        <v/>
      </c>
      <c r="D12" s="21" t="inlineStr">
        <is>
          <t>Služba</t>
        </is>
      </c>
      <c r="E12" s="22">
        <f>COUNTIF('Reklamácie'!$I$2:$I$101,D12)</f>
        <v/>
      </c>
      <c r="G12" s="21" t="inlineStr">
        <is>
          <t>Košice</t>
        </is>
      </c>
      <c r="H12" s="22">
        <f>COUNTIF('Reklamácie'!$D$2:$D$101,G12)</f>
        <v/>
      </c>
    </row>
    <row r="13">
      <c r="A13" s="11" t="inlineStr">
        <is>
          <t>Uznaná</t>
        </is>
      </c>
      <c r="B13" s="20">
        <f>COUNTIF('Reklamácie'!$J$2:$J$101,A13)</f>
        <v/>
      </c>
      <c r="D13" s="11" t="inlineStr">
        <is>
          <t>Doprava</t>
        </is>
      </c>
      <c r="E13" s="20">
        <f>COUNTIF('Reklamácie'!$I$2:$I$101,D13)</f>
        <v/>
      </c>
      <c r="G13" s="11" t="inlineStr">
        <is>
          <t>Žilina</t>
        </is>
      </c>
      <c r="H13" s="20">
        <f>COUNTIF('Reklamácie'!$D$2:$D$101,G13)</f>
        <v/>
      </c>
    </row>
    <row r="14">
      <c r="A14" s="21" t="inlineStr">
        <is>
          <t>Zamietnutá</t>
        </is>
      </c>
      <c r="B14" s="22">
        <f>COUNTIF('Reklamácie'!$J$2:$J$101,A14)</f>
        <v/>
      </c>
      <c r="D14" s="21" t="inlineStr">
        <is>
          <t>Fakturácia</t>
        </is>
      </c>
      <c r="E14" s="22">
        <f>COUNTIF('Reklamácie'!$I$2:$I$101,D14)</f>
        <v/>
      </c>
      <c r="G14" s="21" t="inlineStr">
        <is>
          <t>Nitra</t>
        </is>
      </c>
      <c r="H14" s="22">
        <f>COUNTIF('Reklamácie'!$D$2:$D$101,G14)</f>
        <v/>
      </c>
    </row>
    <row r="15">
      <c r="A15" s="11" t="inlineStr">
        <is>
          <t>Uzavretá</t>
        </is>
      </c>
      <c r="B15" s="20">
        <f>COUNTIF('Reklamácie'!$J$2:$J$101,A15)</f>
        <v/>
      </c>
      <c r="D15" s="11" t="n"/>
      <c r="E15" s="20" t="n"/>
      <c r="G15" s="11" t="inlineStr">
        <is>
          <t>Prešov</t>
        </is>
      </c>
      <c r="H15" s="20">
        <f>COUNTIF('Reklamácie'!$D$2:$D$101,G15)</f>
        <v/>
      </c>
    </row>
    <row r="16">
      <c r="A16" s="21" t="n"/>
      <c r="B16" s="22" t="n"/>
      <c r="D16" s="21" t="n"/>
      <c r="E16" s="22" t="n"/>
      <c r="G16" s="21" t="inlineStr">
        <is>
          <t>Banská Bystrica</t>
        </is>
      </c>
      <c r="H16" s="22">
        <f>COUNTIF('Reklamácie'!$D$2:$D$101,G16)</f>
        <v/>
      </c>
    </row>
    <row r="17">
      <c r="A17" s="11" t="n"/>
      <c r="B17" s="20" t="n"/>
      <c r="D17" s="11" t="n"/>
      <c r="E17" s="20" t="n"/>
      <c r="G17" s="11" t="inlineStr">
        <is>
          <t>Trnava</t>
        </is>
      </c>
      <c r="H17" s="20">
        <f>COUNTIF('Reklamácie'!$D$2:$D$101,G17)</f>
        <v/>
      </c>
    </row>
    <row r="18">
      <c r="A18" s="21" t="n"/>
      <c r="B18" s="22" t="n"/>
      <c r="D18" s="21" t="n"/>
      <c r="E18" s="22" t="n"/>
      <c r="G18" s="21" t="inlineStr">
        <is>
          <t>Trenčín</t>
        </is>
      </c>
      <c r="H18" s="22">
        <f>COUNTIF('Reklamácie'!$D$2:$D$101,G18)</f>
        <v/>
      </c>
    </row>
    <row r="19">
      <c r="A19" s="11" t="n"/>
      <c r="B19" s="20" t="n"/>
      <c r="D19" s="11" t="n"/>
      <c r="E19" s="20" t="n"/>
      <c r="G19" s="11" t="inlineStr">
        <is>
          <t>Poprad</t>
        </is>
      </c>
      <c r="H19" s="20">
        <f>COUNTIF('Reklamácie'!$D$2:$D$101,G19)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4B8A6"/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10" customWidth="1" min="2" max="2"/>
  </cols>
  <sheetData>
    <row r="1" ht="30" customHeight="1">
      <c r="A1" s="16" t="inlineStr">
        <is>
          <t>Pokyny k evidencii reklamácií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>
      <c r="A3" s="1" t="inlineStr">
        <is>
          <t>Oblasť</t>
        </is>
      </c>
      <c r="B3" s="1" t="inlineStr">
        <is>
          <t>Pokyn</t>
        </is>
      </c>
    </row>
    <row r="4" ht="42" customHeight="1">
      <c r="A4" s="23" t="inlineStr">
        <is>
          <t>Hárok Reklamácie</t>
        </is>
      </c>
      <c r="B4" s="23" t="inlineStr">
        <is>
          <t>Hlavná evidencia reklamácií. Každú novú reklamáciu zapisujte do nového riadku v pripravenej tabuľke.</t>
        </is>
      </c>
    </row>
    <row r="5" ht="42" customHeight="1">
      <c r="A5" s="24" t="inlineStr">
        <is>
          <t>ID reklamácie</t>
        </is>
      </c>
      <c r="B5" s="24" t="inlineStr">
        <is>
          <t>Použite jedinečný identifikátor v tvare REK-2026-XXX, aby bolo možné reklamáciu jednoducho vyhľadať a prepojiť s dokumentáciou.</t>
        </is>
      </c>
    </row>
    <row r="6" ht="42" customHeight="1">
      <c r="A6" s="23" t="inlineStr">
        <is>
          <t>Vstupné údaje</t>
        </is>
      </c>
      <c r="B6" s="23" t="inlineStr">
        <is>
          <t>Žlté bunky #FFFBEB sú určené na zadávanie a úpravu údajov. Ide najmä o údaje zákazníka, faktúru, stav, lehotu, výsledok a hodnotu reklamácie.</t>
        </is>
      </c>
    </row>
    <row r="7" ht="42" customHeight="1">
      <c r="A7" s="24" t="inlineStr">
        <is>
          <t>Výpočty</t>
        </is>
      </c>
      <c r="B7" s="24" t="inlineStr">
        <is>
          <t>Stĺpce Dni vybavenia, Dodržaná lehota, DPH a Hodnota s DPH obsahujú vzorce. Tieto bunky neupravujte ručne.</t>
        </is>
      </c>
    </row>
    <row r="8" ht="42" customHeight="1">
      <c r="A8" s="23" t="inlineStr">
        <is>
          <t>Lehota</t>
        </is>
      </c>
      <c r="B8" s="23" t="inlineStr">
        <is>
          <t>Zelená farba označuje splnenú lehotu. Červená farba označuje prekročenú lehotu. Ak lehota nie je zadaná, výpočet pri vybavenej reklamácii používa predvolených 30 dní.</t>
        </is>
      </c>
    </row>
    <row r="9" ht="42" customHeight="1">
      <c r="A9" s="24" t="inlineStr">
        <is>
          <t>Sadzba DPH</t>
        </is>
      </c>
      <c r="B9" s="24" t="inlineStr">
        <is>
          <t>V stĺpci Sadzba DPH vyberte sadzbu z rozbaľovacieho zoznamu. Číselník sadzieb je umiestnený vpravo od hlavnej tabuľky.</t>
        </is>
      </c>
    </row>
    <row r="10" ht="42" customHeight="1">
      <c r="A10" s="23" t="inlineStr">
        <is>
          <t>Hárok Prehľad</t>
        </is>
      </c>
      <c r="B10" s="23" t="inlineStr">
        <is>
          <t>Dashboard zobrazuje kľúčové ukazovatele, súhrny podľa stavu, typu reklamácie a mesta, ako aj grafy pre manažérske vyhodnotenie.</t>
        </is>
      </c>
    </row>
    <row r="11" ht="42" customHeight="1">
      <c r="A11" s="24" t="inlineStr">
        <is>
          <t>GDPR a interné pravidlá</t>
        </is>
      </c>
      <c r="B11" s="24" t="inlineStr">
        <is>
          <t>Reklamácie evidujte v súlade s internými pravidlami organizácie a zásadami ochrany osobných údajov podľa GDPR.</t>
        </is>
      </c>
    </row>
    <row r="12" ht="42" customHeight="1">
      <c r="A12" s="23" t="inlineStr">
        <is>
          <t>Právne overenie</t>
        </is>
      </c>
      <c r="B12" s="23" t="inlineStr">
        <is>
          <t>Pri právnom posúdení vždy overte aktuálne požiadavky Slovenskej obchodnej inšpekcie a platné lehoty podľa typu predaja.</t>
        </is>
      </c>
    </row>
  </sheetData>
  <autoFilter ref="A3:B12"/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2026-09-17T18:20:18Z</dcterms:created>
  <dcterms:modified xmlns:dcterms="http://purl.org/dc/terms/" xmlns:xsi="http://www.w3.org/2001/XMLSchema-instance" xsi:type="dcterms:W3CDTF">2026-09-17T18:20:18Z</dcterms:modified>
</cp:coreProperties>
</file>