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ýdavky" sheetId="1" state="visible" r:id="rId1"/>
    <sheet xmlns:r="http://schemas.openxmlformats.org/officeDocument/2006/relationships" name="Kategórie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,00 &quot;€&quot;"/>
    <numFmt numFmtId="165" formatCode="0,0 &quot;%&quot;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10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 wrapText="1"/>
    </xf>
    <xf numFmtId="165" fontId="4" fillId="5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164" fontId="6" fillId="6" borderId="1" pivotButton="0" quotePrefix="0" xfId="0"/>
    <xf numFmtId="0" fontId="5" fillId="0" borderId="0" applyAlignment="1" pivotButton="0" quotePrefix="0" xfId="0">
      <alignment horizontal="right" vertical="center"/>
    </xf>
    <xf numFmtId="164" fontId="5" fillId="0" borderId="0" pivotButton="0" quotePrefix="0" xfId="0"/>
    <xf numFmtId="0" fontId="5" fillId="0" borderId="0" pivotButton="0" quotePrefix="0" xfId="0"/>
    <xf numFmtId="0" fontId="1" fillId="0" borderId="0" pivotButton="0" quotePrefix="0" xfId="0"/>
    <xf numFmtId="164" fontId="4" fillId="3" borderId="1" applyAlignment="1" pivotButton="0" quotePrefix="0" xfId="0">
      <alignment horizontal="right" vertical="center"/>
    </xf>
    <xf numFmtId="164" fontId="4" fillId="4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0" fontId="6" fillId="6" borderId="1" pivotButton="0" quotePrefix="0" xfId="0"/>
    <xf numFmtId="165" fontId="6" fillId="6" borderId="1" pivotButton="0" quotePrefix="0" xfId="0"/>
    <xf numFmtId="0" fontId="4" fillId="0" borderId="0" pivotButton="0" quotePrefix="0" xfId="0"/>
    <xf numFmtId="0" fontId="0" fillId="3" borderId="1" pivotButton="0" quotePrefix="0" xfId="0"/>
    <xf numFmtId="164" fontId="0" fillId="0" borderId="1" pivotButton="0" quotePrefix="0" xfId="0"/>
    <xf numFmtId="0" fontId="3" fillId="6" borderId="0" applyAlignment="1" pivotButton="0" quotePrefix="0" xfId="0">
      <alignment horizontal="center" vertical="center" wrapText="1"/>
    </xf>
    <xf numFmtId="0" fontId="4" fillId="4" borderId="1" pivotButton="0" quotePrefix="0" xfId="0"/>
    <xf numFmtId="164" fontId="5" fillId="0" borderId="1" applyAlignment="1" pivotButton="0" quotePrefix="0" xfId="0">
      <alignment horizontal="right" vertical="center"/>
    </xf>
    <xf numFmtId="0" fontId="4" fillId="5" borderId="1" pivotButton="0" quotePrefix="0" xfId="0"/>
    <xf numFmtId="1" fontId="5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0" fontId="5" fillId="5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Výdavky podľa kategórie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'Kategórie'!$A$4:$A$12</f>
            </numRef>
          </cat>
          <val>
            <numRef>
              <f>'Kategórie'!$C$4:$C$12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Rozpočet vs. skutočné výdavky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'Kategórie'!B3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'Kategórie'!$A$4:$A$12</f>
            </numRef>
          </cat>
          <val>
            <numRef>
              <f>'Kategórie'!$B$4:$B$12</f>
            </numRef>
          </val>
        </ser>
        <ser>
          <idx val="1"/>
          <order val="1"/>
          <tx>
            <strRef>
              <f>'Kategórie'!C3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'Kategórie'!$A$4:$A$12</f>
            </numRef>
          </cat>
          <val>
            <numRef>
              <f>'Kategórie'!$C$4:$C$12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Trend výdavkov v čase</a:t>
            </a:r>
          </a:p>
        </rich>
      </tx>
    </title>
    <plotArea>
      <lineChart>
        <grouping val="standard"/>
        <ser>
          <idx val="0"/>
          <order val="0"/>
          <tx>
            <strRef>
              <f>'Výdavky'!F4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'Výdavky'!$B$5:$B$14</f>
            </numRef>
          </cat>
          <val>
            <numRef>
              <f>'Výdavky'!$F$5:$F$14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Dátum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504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29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8" customWidth="1" min="3" max="3"/>
    <col width="14" customWidth="1" min="4" max="4"/>
    <col width="24" customWidth="1" min="5" max="5"/>
    <col width="13" customWidth="1" min="6" max="6"/>
    <col width="14" customWidth="1" min="7" max="7"/>
    <col width="12" customWidth="1" min="8" max="8"/>
    <col width="14" customWidth="1" min="9" max="9"/>
    <col width="15" customWidth="1" min="10" max="10"/>
  </cols>
  <sheetData>
    <row r="1" ht="28" customHeight="1">
      <c r="A1" s="1" t="inlineStr">
        <is>
          <t>EVIDENCIA VÝDAVKOV DOMÁCNOSTI</t>
        </is>
      </c>
    </row>
    <row r="2">
      <c r="A2" s="2" t="inlineStr">
        <is>
          <t>Mesiac: Júl 2026</t>
        </is>
      </c>
    </row>
    <row r="3"/>
    <row r="4" ht="32" customHeight="1">
      <c r="A4" s="3" t="inlineStr">
        <is>
          <t>Č.</t>
        </is>
      </c>
      <c r="B4" s="3" t="inlineStr">
        <is>
          <t>Dátum</t>
        </is>
      </c>
      <c r="C4" s="3" t="inlineStr">
        <is>
          <t>Osoba</t>
        </is>
      </c>
      <c r="D4" s="3" t="inlineStr">
        <is>
          <t>Kategória</t>
        </is>
      </c>
      <c r="E4" s="3" t="inlineStr">
        <is>
          <t>Popis</t>
        </is>
      </c>
      <c r="F4" s="3" t="inlineStr">
        <is>
          <t>Suma</t>
        </is>
      </c>
      <c r="G4" s="3" t="inlineStr">
        <is>
          <t>Spôsob platby</t>
        </is>
      </c>
      <c r="H4" s="3" t="inlineStr">
        <is>
          <t>Mesiac</t>
        </is>
      </c>
      <c r="I4" s="3" t="inlineStr">
        <is>
          <t>% z celkových výdavkov</t>
        </is>
      </c>
      <c r="J4" s="3" t="inlineStr">
        <is>
          <t>Vysoký výdavok?</t>
        </is>
      </c>
    </row>
    <row r="5">
      <c r="A5" s="4" t="n">
        <v>1</v>
      </c>
      <c r="B5" s="4" t="inlineStr">
        <is>
          <t>05.07.2026</t>
        </is>
      </c>
      <c r="C5" s="5" t="inlineStr">
        <is>
          <t>Ján Novák</t>
        </is>
      </c>
      <c r="D5" s="5" t="inlineStr">
        <is>
          <t>Potraviny</t>
        </is>
      </c>
      <c r="E5" s="5" t="inlineStr">
        <is>
          <t>Nákup v Tescu</t>
        </is>
      </c>
      <c r="F5" s="6" t="n">
        <v>45.8</v>
      </c>
      <c r="G5" s="4" t="inlineStr">
        <is>
          <t>Karta</t>
        </is>
      </c>
      <c r="H5" s="4">
        <f>TEXT(DATE(YEAR(DATEVALUE(B5)),MONTH(DATEVALUE(B5)),1),"MMMM")</f>
        <v/>
      </c>
      <c r="I5" s="7">
        <f>IFERROR(F5/SUM($F$5:$F$14)*100,0)</f>
        <v/>
      </c>
      <c r="J5" s="4">
        <f>IF(F5&gt;60,"Áno","Nie")</f>
        <v/>
      </c>
    </row>
    <row r="6">
      <c r="A6" s="8" t="n">
        <v>2</v>
      </c>
      <c r="B6" s="8" t="inlineStr">
        <is>
          <t>07.07.2026</t>
        </is>
      </c>
      <c r="C6" s="9" t="inlineStr">
        <is>
          <t>Mária Kováčová</t>
        </is>
      </c>
      <c r="D6" s="9" t="inlineStr">
        <is>
          <t>Doprava</t>
        </is>
      </c>
      <c r="E6" s="9" t="inlineStr">
        <is>
          <t>Benzín</t>
        </is>
      </c>
      <c r="F6" s="6" t="n">
        <v>60</v>
      </c>
      <c r="G6" s="8" t="inlineStr">
        <is>
          <t>Karta</t>
        </is>
      </c>
      <c r="H6" s="8">
        <f>TEXT(DATE(YEAR(DATEVALUE(B6)),MONTH(DATEVALUE(B6)),1),"MMMM")</f>
        <v/>
      </c>
      <c r="I6" s="10">
        <f>IFERROR(F6/SUM($F$5:$F$14)*100,0)</f>
        <v/>
      </c>
      <c r="J6" s="8">
        <f>IF(F6&gt;60,"Áno","Nie")</f>
        <v/>
      </c>
    </row>
    <row r="7">
      <c r="A7" s="4" t="n">
        <v>3</v>
      </c>
      <c r="B7" s="4" t="inlineStr">
        <is>
          <t>08.07.2026</t>
        </is>
      </c>
      <c r="C7" s="5" t="inlineStr">
        <is>
          <t>Peter Horváth</t>
        </is>
      </c>
      <c r="D7" s="5" t="inlineStr">
        <is>
          <t>Bývanie</t>
        </is>
      </c>
      <c r="E7" s="5" t="inlineStr">
        <is>
          <t>Nájom byt</t>
        </is>
      </c>
      <c r="F7" s="6" t="n">
        <v>480</v>
      </c>
      <c r="G7" s="4" t="inlineStr">
        <is>
          <t>Prevod</t>
        </is>
      </c>
      <c r="H7" s="4">
        <f>TEXT(DATE(YEAR(DATEVALUE(B7)),MONTH(DATEVALUE(B7)),1),"MMMM")</f>
        <v/>
      </c>
      <c r="I7" s="7">
        <f>IFERROR(F7/SUM($F$5:$F$14)*100,0)</f>
        <v/>
      </c>
      <c r="J7" s="4">
        <f>IF(F7&gt;60,"Áno","Nie")</f>
        <v/>
      </c>
    </row>
    <row r="8">
      <c r="A8" s="8" t="n">
        <v>4</v>
      </c>
      <c r="B8" s="8" t="inlineStr">
        <is>
          <t>10.07.2026</t>
        </is>
      </c>
      <c r="C8" s="9" t="inlineStr">
        <is>
          <t>Zuzana Tóthová</t>
        </is>
      </c>
      <c r="D8" s="9" t="inlineStr">
        <is>
          <t>Zábava</t>
        </is>
      </c>
      <c r="E8" s="9" t="inlineStr">
        <is>
          <t>Kino s priateľmi</t>
        </is>
      </c>
      <c r="F8" s="6" t="n">
        <v>25.5</v>
      </c>
      <c r="G8" s="8" t="inlineStr">
        <is>
          <t>Hotovosť</t>
        </is>
      </c>
      <c r="H8" s="8">
        <f>TEXT(DATE(YEAR(DATEVALUE(B8)),MONTH(DATEVALUE(B8)),1),"MMMM")</f>
        <v/>
      </c>
      <c r="I8" s="10">
        <f>IFERROR(F8/SUM($F$5:$F$14)*100,0)</f>
        <v/>
      </c>
      <c r="J8" s="8">
        <f>IF(F8&gt;60,"Áno","Nie")</f>
        <v/>
      </c>
    </row>
    <row r="9">
      <c r="A9" s="4" t="n">
        <v>5</v>
      </c>
      <c r="B9" s="4" t="inlineStr">
        <is>
          <t>12.07.2026</t>
        </is>
      </c>
      <c r="C9" s="5" t="inlineStr">
        <is>
          <t>Martin Varga</t>
        </is>
      </c>
      <c r="D9" s="5" t="inlineStr">
        <is>
          <t>Zdravie</t>
        </is>
      </c>
      <c r="E9" s="5" t="inlineStr">
        <is>
          <t>Lekáreň</t>
        </is>
      </c>
      <c r="F9" s="6" t="n">
        <v>18.9</v>
      </c>
      <c r="G9" s="4" t="inlineStr">
        <is>
          <t>Karta</t>
        </is>
      </c>
      <c r="H9" s="4">
        <f>TEXT(DATE(YEAR(DATEVALUE(B9)),MONTH(DATEVALUE(B9)),1),"MMMM")</f>
        <v/>
      </c>
      <c r="I9" s="7">
        <f>IFERROR(F9/SUM($F$5:$F$14)*100,0)</f>
        <v/>
      </c>
      <c r="J9" s="4">
        <f>IF(F9&gt;60,"Áno","Nie")</f>
        <v/>
      </c>
    </row>
    <row r="10">
      <c r="A10" s="8" t="n">
        <v>6</v>
      </c>
      <c r="B10" s="8" t="inlineStr">
        <is>
          <t>14.07.2026</t>
        </is>
      </c>
      <c r="C10" s="9" t="inlineStr">
        <is>
          <t>Katarína Šimková</t>
        </is>
      </c>
      <c r="D10" s="9" t="inlineStr">
        <is>
          <t>Reštaurácie</t>
        </is>
      </c>
      <c r="E10" s="9" t="inlineStr">
        <is>
          <t>Večera v reštaurácii</t>
        </is>
      </c>
      <c r="F10" s="6" t="n">
        <v>42</v>
      </c>
      <c r="G10" s="8" t="inlineStr">
        <is>
          <t>Karta</t>
        </is>
      </c>
      <c r="H10" s="8">
        <f>TEXT(DATE(YEAR(DATEVALUE(B10)),MONTH(DATEVALUE(B10)),1),"MMMM")</f>
        <v/>
      </c>
      <c r="I10" s="10">
        <f>IFERROR(F10/SUM($F$5:$F$14)*100,0)</f>
        <v/>
      </c>
      <c r="J10" s="8">
        <f>IF(F10&gt;60,"Áno","Nie")</f>
        <v/>
      </c>
    </row>
    <row r="11">
      <c r="A11" s="4" t="n">
        <v>7</v>
      </c>
      <c r="B11" s="4" t="inlineStr">
        <is>
          <t>15.07.2026</t>
        </is>
      </c>
      <c r="C11" s="5" t="inlineStr">
        <is>
          <t>Ján Novák</t>
        </is>
      </c>
      <c r="D11" s="5" t="inlineStr">
        <is>
          <t>Oblečenie</t>
        </is>
      </c>
      <c r="E11" s="5" t="inlineStr">
        <is>
          <t>Nákup topánok</t>
        </is>
      </c>
      <c r="F11" s="6" t="n">
        <v>65</v>
      </c>
      <c r="G11" s="4" t="inlineStr">
        <is>
          <t>Karta</t>
        </is>
      </c>
      <c r="H11" s="4">
        <f>TEXT(DATE(YEAR(DATEVALUE(B11)),MONTH(DATEVALUE(B11)),1),"MMMM")</f>
        <v/>
      </c>
      <c r="I11" s="7">
        <f>IFERROR(F11/SUM($F$5:$F$14)*100,0)</f>
        <v/>
      </c>
      <c r="J11" s="4">
        <f>IF(F11&gt;60,"Áno","Nie")</f>
        <v/>
      </c>
    </row>
    <row r="12">
      <c r="A12" s="8" t="n">
        <v>8</v>
      </c>
      <c r="B12" s="8" t="inlineStr">
        <is>
          <t>17.07.2026</t>
        </is>
      </c>
      <c r="C12" s="9" t="inlineStr">
        <is>
          <t>Mária Kováčová</t>
        </is>
      </c>
      <c r="D12" s="9" t="inlineStr">
        <is>
          <t>Vzdelávanie</t>
        </is>
      </c>
      <c r="E12" s="9" t="inlineStr">
        <is>
          <t>Online kurz</t>
        </is>
      </c>
      <c r="F12" s="6" t="n">
        <v>29.99</v>
      </c>
      <c r="G12" s="8" t="inlineStr">
        <is>
          <t>Prevod</t>
        </is>
      </c>
      <c r="H12" s="8">
        <f>TEXT(DATE(YEAR(DATEVALUE(B12)),MONTH(DATEVALUE(B12)),1),"MMMM")</f>
        <v/>
      </c>
      <c r="I12" s="10">
        <f>IFERROR(F12/SUM($F$5:$F$14)*100,0)</f>
        <v/>
      </c>
      <c r="J12" s="8">
        <f>IF(F12&gt;60,"Áno","Nie")</f>
        <v/>
      </c>
    </row>
    <row r="13">
      <c r="A13" s="4" t="n">
        <v>9</v>
      </c>
      <c r="B13" s="4" t="inlineStr">
        <is>
          <t>18.07.2026</t>
        </is>
      </c>
      <c r="C13" s="5" t="inlineStr">
        <is>
          <t>Peter Horváth</t>
        </is>
      </c>
      <c r="D13" s="5" t="inlineStr">
        <is>
          <t>Potraviny</t>
        </is>
      </c>
      <c r="E13" s="5" t="inlineStr">
        <is>
          <t>Nákup v Lidli</t>
        </is>
      </c>
      <c r="F13" s="6" t="n">
        <v>38.2</v>
      </c>
      <c r="G13" s="4" t="inlineStr">
        <is>
          <t>Hotovosť</t>
        </is>
      </c>
      <c r="H13" s="4">
        <f>TEXT(DATE(YEAR(DATEVALUE(B13)),MONTH(DATEVALUE(B13)),1),"MMMM")</f>
        <v/>
      </c>
      <c r="I13" s="7">
        <f>IFERROR(F13/SUM($F$5:$F$14)*100,0)</f>
        <v/>
      </c>
      <c r="J13" s="4">
        <f>IF(F13&gt;60,"Áno","Nie")</f>
        <v/>
      </c>
    </row>
    <row r="14">
      <c r="A14" s="8" t="n">
        <v>10</v>
      </c>
      <c r="B14" s="8" t="inlineStr">
        <is>
          <t>20.07.2026</t>
        </is>
      </c>
      <c r="C14" s="9" t="inlineStr">
        <is>
          <t>Zuzana Tóthová</t>
        </is>
      </c>
      <c r="D14" s="9" t="inlineStr">
        <is>
          <t>Ostatné</t>
        </is>
      </c>
      <c r="E14" s="9" t="inlineStr">
        <is>
          <t>Darček</t>
        </is>
      </c>
      <c r="F14" s="6" t="n">
        <v>22</v>
      </c>
      <c r="G14" s="8" t="inlineStr">
        <is>
          <t>Karta</t>
        </is>
      </c>
      <c r="H14" s="8">
        <f>TEXT(DATE(YEAR(DATEVALUE(B14)),MONTH(DATEVALUE(B14)),1),"MMMM")</f>
        <v/>
      </c>
      <c r="I14" s="10">
        <f>IFERROR(F14/SUM($F$5:$F$14)*100,0)</f>
        <v/>
      </c>
      <c r="J14" s="8">
        <f>IF(F14&gt;60,"Áno","Nie")</f>
        <v/>
      </c>
    </row>
    <row r="15"/>
    <row r="16">
      <c r="E16" s="11" t="inlineStr">
        <is>
          <t>SPOLU:</t>
        </is>
      </c>
      <c r="F16" s="12">
        <f>SUM(F5:F14)</f>
        <v/>
      </c>
    </row>
    <row r="17">
      <c r="E17" s="13" t="inlineStr">
        <is>
          <t>PRIEMER:</t>
        </is>
      </c>
      <c r="F17" s="14">
        <f>AVERAGE(F5:F14)</f>
        <v/>
      </c>
    </row>
    <row r="18">
      <c r="E18" s="13" t="inlineStr">
        <is>
          <t>NAJVYŠŠÍ VÝDAVOK:</t>
        </is>
      </c>
      <c r="F18" s="14">
        <f>MAX(F5:F14)</f>
        <v/>
      </c>
    </row>
    <row r="19">
      <c r="E19" s="13" t="inlineStr">
        <is>
          <t>POČET TRANSAKCIÍ:</t>
        </is>
      </c>
      <c r="F19" s="15">
        <f>COUNT(F5:F14)</f>
        <v/>
      </c>
    </row>
  </sheetData>
  <mergeCells count="1">
    <mergeCell ref="A1:J1"/>
  </mergeCells>
  <conditionalFormatting sqref="F5:F14">
    <cfRule type="cellIs" priority="1" operator="greaterThan" dxfId="0">
      <formula>100</formula>
    </cfRule>
  </conditionalFormatting>
  <conditionalFormatting sqref="J5:J14">
    <cfRule type="expression" priority="2" dxfId="0" stopIfTrue="0">
      <formula>J5="Áno"</formula>
    </cfRule>
  </conditionalFormatting>
  <dataValidations count="2">
    <dataValidation sqref="D5:D34" showErrorMessage="1" showInputMessage="1" allowBlank="1" type="list">
      <formula1>"Potraviny,Doprava,Bývanie,Zábava,Zdravie,Reštaurácie,Oblečenie,Vzdelávanie,Ostatné"</formula1>
    </dataValidation>
    <dataValidation sqref="G5:G34" showErrorMessage="1" showInputMessage="1" allowBlank="1" type="list">
      <formula1>"Hotovosť,Karta,Prevod"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17" customWidth="1" min="2" max="2"/>
    <col width="17" customWidth="1" min="3" max="3"/>
    <col width="14" customWidth="1" min="4" max="4"/>
    <col width="13" customWidth="1" min="5" max="5"/>
    <col width="16" customWidth="1" min="6" max="6"/>
  </cols>
  <sheetData>
    <row r="1" ht="28" customHeight="1">
      <c r="A1" s="16" t="inlineStr">
        <is>
          <t>ROZPOČET PODĽA KATEGÓRIÍ</t>
        </is>
      </c>
    </row>
    <row r="2"/>
    <row r="3" ht="26" customHeight="1">
      <c r="A3" s="3" t="inlineStr">
        <is>
          <t>Kategória</t>
        </is>
      </c>
      <c r="B3" s="3" t="inlineStr">
        <is>
          <t>Mesačný rozpočet</t>
        </is>
      </c>
      <c r="C3" s="3" t="inlineStr">
        <is>
          <t>Skutočné výdavky</t>
        </is>
      </c>
      <c r="D3" s="3" t="inlineStr">
        <is>
          <t>Rozdiel</t>
        </is>
      </c>
      <c r="E3" s="3" t="inlineStr">
        <is>
          <t>% čerpania</t>
        </is>
      </c>
      <c r="F3" s="3" t="inlineStr">
        <is>
          <t>Stav</t>
        </is>
      </c>
    </row>
    <row r="4">
      <c r="A4" s="5" t="inlineStr">
        <is>
          <t>Potraviny</t>
        </is>
      </c>
      <c r="B4" s="17" t="n">
        <v>300</v>
      </c>
      <c r="C4" s="18">
        <f>SUMIF(Výdavky!$D$5:$D$14,A4,Výdavky!$F$5:$F$14)</f>
        <v/>
      </c>
      <c r="D4" s="18">
        <f>B4-C4</f>
        <v/>
      </c>
      <c r="E4" s="7">
        <f>IFERROR(C4/B4*100,0)</f>
        <v/>
      </c>
      <c r="F4" s="4">
        <f>IF(C4&gt;B4,"Prekročený",IF(C4&gt;B4*0.8,"Blízko limitu","V poriadku"))</f>
        <v/>
      </c>
    </row>
    <row r="5">
      <c r="A5" s="9" t="inlineStr">
        <is>
          <t>Doprava</t>
        </is>
      </c>
      <c r="B5" s="17" t="n">
        <v>150</v>
      </c>
      <c r="C5" s="19">
        <f>SUMIF(Výdavky!$D$5:$D$14,A5,Výdavky!$F$5:$F$14)</f>
        <v/>
      </c>
      <c r="D5" s="19">
        <f>B5-C5</f>
        <v/>
      </c>
      <c r="E5" s="10">
        <f>IFERROR(C5/B5*100,0)</f>
        <v/>
      </c>
      <c r="F5" s="8">
        <f>IF(C5&gt;B5,"Prekročený",IF(C5&gt;B5*0.8,"Blízko limitu","V poriadku"))</f>
        <v/>
      </c>
    </row>
    <row r="6">
      <c r="A6" s="5" t="inlineStr">
        <is>
          <t>Bývanie</t>
        </is>
      </c>
      <c r="B6" s="17" t="n">
        <v>500</v>
      </c>
      <c r="C6" s="18">
        <f>SUMIF(Výdavky!$D$5:$D$14,A6,Výdavky!$F$5:$F$14)</f>
        <v/>
      </c>
      <c r="D6" s="18">
        <f>B6-C6</f>
        <v/>
      </c>
      <c r="E6" s="7">
        <f>IFERROR(C6/B6*100,0)</f>
        <v/>
      </c>
      <c r="F6" s="4">
        <f>IF(C6&gt;B6,"Prekročený",IF(C6&gt;B6*0.8,"Blízko limitu","V poriadku"))</f>
        <v/>
      </c>
    </row>
    <row r="7">
      <c r="A7" s="9" t="inlineStr">
        <is>
          <t>Zábava</t>
        </is>
      </c>
      <c r="B7" s="17" t="n">
        <v>100</v>
      </c>
      <c r="C7" s="19">
        <f>SUMIF(Výdavky!$D$5:$D$14,A7,Výdavky!$F$5:$F$14)</f>
        <v/>
      </c>
      <c r="D7" s="19">
        <f>B7-C7</f>
        <v/>
      </c>
      <c r="E7" s="10">
        <f>IFERROR(C7/B7*100,0)</f>
        <v/>
      </c>
      <c r="F7" s="8">
        <f>IF(C7&gt;B7,"Prekročený",IF(C7&gt;B7*0.8,"Blízko limitu","V poriadku"))</f>
        <v/>
      </c>
    </row>
    <row r="8">
      <c r="A8" s="5" t="inlineStr">
        <is>
          <t>Zdravie</t>
        </is>
      </c>
      <c r="B8" s="17" t="n">
        <v>80</v>
      </c>
      <c r="C8" s="18">
        <f>SUMIF(Výdavky!$D$5:$D$14,A8,Výdavky!$F$5:$F$14)</f>
        <v/>
      </c>
      <c r="D8" s="18">
        <f>B8-C8</f>
        <v/>
      </c>
      <c r="E8" s="7">
        <f>IFERROR(C8/B8*100,0)</f>
        <v/>
      </c>
      <c r="F8" s="4">
        <f>IF(C8&gt;B8,"Prekročený",IF(C8&gt;B8*0.8,"Blízko limitu","V poriadku"))</f>
        <v/>
      </c>
    </row>
    <row r="9">
      <c r="A9" s="9" t="inlineStr">
        <is>
          <t>Reštaurácie</t>
        </is>
      </c>
      <c r="B9" s="17" t="n">
        <v>120</v>
      </c>
      <c r="C9" s="19">
        <f>SUMIF(Výdavky!$D$5:$D$14,A9,Výdavky!$F$5:$F$14)</f>
        <v/>
      </c>
      <c r="D9" s="19">
        <f>B9-C9</f>
        <v/>
      </c>
      <c r="E9" s="10">
        <f>IFERROR(C9/B9*100,0)</f>
        <v/>
      </c>
      <c r="F9" s="8">
        <f>IF(C9&gt;B9,"Prekročený",IF(C9&gt;B9*0.8,"Blízko limitu","V poriadku"))</f>
        <v/>
      </c>
    </row>
    <row r="10">
      <c r="A10" s="5" t="inlineStr">
        <is>
          <t>Oblečenie</t>
        </is>
      </c>
      <c r="B10" s="17" t="n">
        <v>100</v>
      </c>
      <c r="C10" s="18">
        <f>SUMIF(Výdavky!$D$5:$D$14,A10,Výdavky!$F$5:$F$14)</f>
        <v/>
      </c>
      <c r="D10" s="18">
        <f>B10-C10</f>
        <v/>
      </c>
      <c r="E10" s="7">
        <f>IFERROR(C10/B10*100,0)</f>
        <v/>
      </c>
      <c r="F10" s="4">
        <f>IF(C10&gt;B10,"Prekročený",IF(C10&gt;B10*0.8,"Blízko limitu","V poriadku"))</f>
        <v/>
      </c>
    </row>
    <row r="11">
      <c r="A11" s="9" t="inlineStr">
        <is>
          <t>Vzdelávanie</t>
        </is>
      </c>
      <c r="B11" s="17" t="n">
        <v>60</v>
      </c>
      <c r="C11" s="19">
        <f>SUMIF(Výdavky!$D$5:$D$14,A11,Výdavky!$F$5:$F$14)</f>
        <v/>
      </c>
      <c r="D11" s="19">
        <f>B11-C11</f>
        <v/>
      </c>
      <c r="E11" s="10">
        <f>IFERROR(C11/B11*100,0)</f>
        <v/>
      </c>
      <c r="F11" s="8">
        <f>IF(C11&gt;B11,"Prekročený",IF(C11&gt;B11*0.8,"Blízko limitu","V poriadku"))</f>
        <v/>
      </c>
    </row>
    <row r="12">
      <c r="A12" s="5" t="inlineStr">
        <is>
          <t>Ostatné</t>
        </is>
      </c>
      <c r="B12" s="17" t="n">
        <v>50</v>
      </c>
      <c r="C12" s="18">
        <f>SUMIF(Výdavky!$D$5:$D$14,A12,Výdavky!$F$5:$F$14)</f>
        <v/>
      </c>
      <c r="D12" s="18">
        <f>B12-C12</f>
        <v/>
      </c>
      <c r="E12" s="7">
        <f>IFERROR(C12/B12*100,0)</f>
        <v/>
      </c>
      <c r="F12" s="4">
        <f>IF(C12&gt;B12,"Prekročený",IF(C12&gt;B12*0.8,"Blízko limitu","V poriadku"))</f>
        <v/>
      </c>
    </row>
    <row r="13"/>
    <row r="14">
      <c r="A14" s="20" t="inlineStr">
        <is>
          <t>SPOLU</t>
        </is>
      </c>
      <c r="B14" s="12">
        <f>SUM(B4:B12)</f>
        <v/>
      </c>
      <c r="C14" s="12">
        <f>SUM(C4:C12)</f>
        <v/>
      </c>
      <c r="D14" s="12">
        <f>SUM(D4:D12)</f>
        <v/>
      </c>
      <c r="E14" s="21">
        <f>IFERROR(C14/B14*100,0)</f>
        <v/>
      </c>
      <c r="F14" s="20" t="n"/>
    </row>
    <row r="15"/>
    <row r="16"/>
    <row r="17">
      <c r="A17" s="15" t="inlineStr">
        <is>
          <t>Vyhľadanie rozpočtu podľa kategórie:</t>
        </is>
      </c>
    </row>
    <row r="18">
      <c r="A18" s="22" t="inlineStr">
        <is>
          <t>Kategória:</t>
        </is>
      </c>
      <c r="B18" s="23" t="inlineStr">
        <is>
          <t>Potraviny</t>
        </is>
      </c>
      <c r="C18" s="22" t="inlineStr">
        <is>
          <t>Rozpočet:</t>
        </is>
      </c>
      <c r="D18" s="24">
        <f>IFERROR(VLOOKUP(B18,A4:B12,2,0),"Neznáma kategória")</f>
        <v/>
      </c>
    </row>
  </sheetData>
  <mergeCells count="1">
    <mergeCell ref="A1:F1"/>
  </mergeCells>
  <conditionalFormatting sqref="F4:F12">
    <cfRule type="expression" priority="1" dxfId="0" stopIfTrue="0">
      <formula>F4="Prekročený"</formula>
    </cfRule>
    <cfRule type="expression" priority="2" dxfId="1" stopIfTrue="0">
      <formula>F4="V poriadku"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8" customHeight="1">
      <c r="A1" s="16" t="inlineStr">
        <is>
          <t>DASHBOARD - PREHĽAD VÝDAVKOV</t>
        </is>
      </c>
    </row>
    <row r="2"/>
    <row r="3">
      <c r="A3" s="25" t="inlineStr">
        <is>
          <t>KĽÚČOVÉ METRIKY</t>
        </is>
      </c>
    </row>
    <row r="4">
      <c r="A4" s="26" t="inlineStr">
        <is>
          <t>Celkové výdavky (júl 2026)</t>
        </is>
      </c>
      <c r="B4" s="27">
        <f>Výdavky!F16</f>
        <v/>
      </c>
    </row>
    <row r="5">
      <c r="A5" s="28" t="inlineStr">
        <is>
          <t>Celkový rozpočet</t>
        </is>
      </c>
      <c r="B5" s="27">
        <f>Kategórie!B14</f>
        <v/>
      </c>
    </row>
    <row r="6">
      <c r="A6" s="26" t="inlineStr">
        <is>
          <t>Zostatok rozpočtu</t>
        </is>
      </c>
      <c r="B6" s="27">
        <f>B5-B4</f>
        <v/>
      </c>
    </row>
    <row r="7">
      <c r="A7" s="28" t="inlineStr">
        <is>
          <t>Priemerný výdavok</t>
        </is>
      </c>
      <c r="B7" s="27">
        <f>Výdavky!F17</f>
        <v/>
      </c>
    </row>
    <row r="8">
      <c r="A8" s="26" t="inlineStr">
        <is>
          <t>Počet transakcií</t>
        </is>
      </c>
      <c r="B8" s="29">
        <f>Výdavky!F19</f>
        <v/>
      </c>
    </row>
    <row r="9">
      <c r="A9" s="28" t="inlineStr">
        <is>
          <t>Čerpanie rozpočtu (%)</t>
        </is>
      </c>
      <c r="B9" s="30">
        <f>IFERROR(B4/B5*100,0)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6" customWidth="1" min="1" max="1"/>
    <col width="95" customWidth="1" min="2" max="2"/>
  </cols>
  <sheetData>
    <row r="1" ht="28" customHeight="1">
      <c r="A1" s="16" t="inlineStr">
        <is>
          <t>NÁVOD NA POUŽITIE ZOŠITA</t>
        </is>
      </c>
    </row>
    <row r="2"/>
    <row r="3" ht="34" customHeight="1">
      <c r="A3" s="3" t="inlineStr">
        <is>
          <t>Hárok</t>
        </is>
      </c>
      <c r="B3" s="3" t="inlineStr">
        <is>
          <t>Popis</t>
        </is>
      </c>
    </row>
    <row r="4" ht="34" customHeight="1">
      <c r="A4" s="31" t="inlineStr">
        <is>
          <t>Výdavky</t>
        </is>
      </c>
      <c r="B4" s="9" t="inlineStr">
        <is>
          <t>Hlavná evidencia jednotlivých výdavkov. Zadávajte dátum, osobu, kategóriu (zo zoznamu), popis, sumu a spôsob platby. Ostatné stĺpce sa počítajú automaticky.</t>
        </is>
      </c>
    </row>
    <row r="5" ht="34" customHeight="1">
      <c r="A5" s="5" t="inlineStr"/>
      <c r="B5" s="5" t="inlineStr">
        <is>
          <t>Stĺpec 'Kategória' a 'Spôsob platby' obsahujú rozbaľovací zoznam (dátová validácia) pre jednoduché a konzistentné zadávanie.</t>
        </is>
      </c>
    </row>
    <row r="6" ht="34" customHeight="1">
      <c r="A6" s="9" t="inlineStr"/>
      <c r="B6" s="9" t="inlineStr">
        <is>
          <t>Stĺpec 'Vysoký výdavok?' automaticky označí výdavky nad 60 € pomocou funkcie IF.</t>
        </is>
      </c>
    </row>
    <row r="7" ht="34" customHeight="1">
      <c r="A7" s="5" t="inlineStr"/>
      <c r="B7" s="5" t="inlineStr">
        <is>
          <t>V spodnej časti nájdete súčet, priemer, maximum a počet transakcií (SUM, AVERAGE, MAX, COUNT).</t>
        </is>
      </c>
    </row>
    <row r="8" ht="34" customHeight="1">
      <c r="A8" s="31" t="inlineStr">
        <is>
          <t>Kategórie</t>
        </is>
      </c>
      <c r="B8" s="9" t="inlineStr">
        <is>
          <t>Prehľad mesačného rozpočtu podľa kategórií. Stĺpec 'Skutočné výdavky' sa počíta funkciou SUMIF z hárku Výdavky.</t>
        </is>
      </c>
    </row>
    <row r="9" ht="34" customHeight="1">
      <c r="A9" s="5" t="inlineStr"/>
      <c r="B9" s="5" t="inlineStr">
        <is>
          <t>Stĺpec 'Stav' pomocou vnorenej funkcie IF označí, či je kategória 'V poriadku', 'Blízko limitu' alebo 'Prekročený'.</t>
        </is>
      </c>
    </row>
    <row r="10" ht="34" customHeight="1">
      <c r="A10" s="9" t="inlineStr"/>
      <c r="B10" s="9" t="inlineStr">
        <is>
          <t>V spodnej časti je ukážka funkcie VLOOKUP na vyhľadanie rozpočtu podľa zadanej kategórie.</t>
        </is>
      </c>
    </row>
    <row r="11" ht="34" customHeight="1">
      <c r="A11" s="32" t="inlineStr">
        <is>
          <t>Dashboard</t>
        </is>
      </c>
      <c r="B11" s="5" t="inlineStr">
        <is>
          <t>Prehľadové metriky (celkové výdavky, rozpočet, zostatok, priemer, počet transakcií, % čerpania) a tri grafy: koláčový (podiel kategórií), stĺpcový (rozpočet vs. skutočnosť) a čiarový (trend v čase).</t>
        </is>
      </c>
    </row>
    <row r="12" ht="34" customHeight="1">
      <c r="A12" s="9" t="inlineStr"/>
      <c r="B12" s="9" t="inlineStr">
        <is>
          <t>Všetky hodnoty na tomto hárku sú prepojené vzorcami s hárkami Výdavky a Kategórie, takže sa aktualizujú automaticky pri zmene vstupných dát.</t>
        </is>
      </c>
    </row>
    <row r="13" ht="34" customHeight="1">
      <c r="A13" s="32" t="inlineStr">
        <is>
          <t>Tipy</t>
        </is>
      </c>
      <c r="B13" s="5" t="inlineStr">
        <is>
          <t>Žlté bunky sú určené na zadávanie/úpravu údajov. Ostatné bunky obsahujú vzorce a nie je potrebné ich meniť.</t>
        </is>
      </c>
    </row>
    <row r="14" ht="34" customHeight="1">
      <c r="A14" s="9" t="inlineStr"/>
      <c r="B14" s="9" t="inlineStr">
        <is>
          <t>Pri pridávaní nových riadkov do hárku Výdavky skopírujte vzorce zo susedného riadku a rozšírte oblasti vo funkciách SUM/SUMIF podľa potreby.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2026-07-21T16:49:58Z</dcterms:created>
  <dcterms:modified xmlns:dcterms="http://purl.org/dc/terms/" xmlns:xsi="http://www.w3.org/2001/XMLSchema-instance" xsi:type="dcterms:W3CDTF">2026-07-21T16:49:58Z</dcterms:modified>
</cp:coreProperties>
</file>