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dnotenie dodávateľov" sheetId="1" state="visible" r:id="rId1"/>
    <sheet xmlns:r="http://schemas.openxmlformats.org/officeDocument/2006/relationships" name="Prehľad" sheetId="2" state="visible" r:id="rId2"/>
    <sheet xmlns:r="http://schemas.openxmlformats.org/officeDocument/2006/relationships" name="Číselníky a pokyny" sheetId="3" state="visible" r:id="rId3"/>
  </sheets>
  <definedNames>
    <definedName name="_xlnm._FilterDatabase" localSheetId="0" hidden="1">'Hodnotenie dodávateľov'!$A$8:$S$108</definedName>
    <definedName name="_xlnm._FilterDatabase" localSheetId="2" hidden="1">'Číselníky a pokyny'!$A$3:$E$103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 ##0"/>
    <numFmt numFmtId="166" formatCode="DD.MM.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0F172A"/>
      <sz val="10"/>
    </font>
    <font>
      <name val="Calibri"/>
      <color rgb="001F2937"/>
      <sz val="10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0FDFA"/>
      </patternFill>
    </fill>
    <fill>
      <patternFill patternType="solid">
        <fgColor rgb="00F8FAFC"/>
      </patternFill>
    </fill>
    <fill>
      <patternFill patternType="solid">
        <fgColor rgb="00FFFBEB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2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center" vertical="center" wrapText="1"/>
    </xf>
    <xf numFmtId="165" fontId="3" fillId="4" borderId="1" applyAlignment="1" pivotButton="0" quotePrefix="0" xfId="0">
      <alignment horizontal="center" vertical="center" wrapText="1"/>
    </xf>
    <xf numFmtId="1" fontId="3" fillId="4" borderId="1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49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166" fontId="4" fillId="6" borderId="1" applyAlignment="1" pivotButton="0" quotePrefix="0" xfId="0">
      <alignment horizontal="left" vertical="center" wrapText="1"/>
    </xf>
    <xf numFmtId="165" fontId="4" fillId="6" borderId="1" applyAlignment="1" pivotButton="0" quotePrefix="0" xfId="0">
      <alignment horizontal="center" vertical="center" wrapText="1"/>
    </xf>
    <xf numFmtId="164" fontId="4" fillId="6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2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left" vertical="center" wrapText="1"/>
    </xf>
    <xf numFmtId="2" fontId="3" fillId="7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164" fontId="3" fillId="7" borderId="1" applyAlignment="1" pivotButton="0" quotePrefix="0" xfId="0">
      <alignment horizontal="center" vertical="center" wrapText="1"/>
    </xf>
    <xf numFmtId="49" fontId="4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16A34A"/>
        </patternFill>
      </fill>
    </dxf>
    <dxf>
      <font>
        <name val="Calibri"/>
        <b val="1"/>
        <color rgb="00FFFFFF"/>
        <sz val="10"/>
      </font>
      <fill>
        <patternFill patternType="solid">
          <fgColor rgb="00F59E0B"/>
        </patternFill>
      </fill>
    </dxf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Vážené skóre podľa dodávateľa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'Prehľad'!B10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'Prehľad'!$A$11:$A$110</f>
            </numRef>
          </cat>
          <val>
            <numRef>
              <f>'Prehľad'!$B$11:$B$110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Dodávateľ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5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Skóre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Rozdelenie dodávateľov podľa hodnotenia</a:t>
            </a:r>
          </a:p>
        </rich>
      </tx>
    </title>
    <plotArea>
      <pieChart>
        <varyColors val="1"/>
        <ser>
          <idx val="0"/>
          <order val="0"/>
          <tx>
            <strRef>
              <f>'Prehľad'!F10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'Prehľad'!$E$11:$E$14</f>
            </numRef>
          </cat>
          <val>
            <numRef>
              <f>'Prehľad'!$F$11:$F$14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Priemerná presnosť dodávok podľa kategórie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'Prehľad'!I10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'Prehľad'!$H$11:$H$15</f>
            </numRef>
          </cat>
          <val>
            <numRef>
              <f>'Prehľad'!$I$11:$I$15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Kategória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Dodávky načas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36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8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5" customWidth="1" min="1" max="1"/>
    <col width="31" customWidth="1" min="2" max="2"/>
    <col width="12" customWidth="1" min="3" max="3"/>
    <col width="18" customWidth="1" min="4" max="4"/>
    <col width="22" customWidth="1" min="5" max="5"/>
    <col width="21" customWidth="1" min="6" max="6"/>
    <col width="16" customWidth="1" min="7" max="7"/>
    <col width="18" customWidth="1" min="8" max="8"/>
    <col width="18" customWidth="1" min="9" max="9"/>
    <col width="19" customWidth="1" min="10" max="10"/>
    <col width="20" customWidth="1" min="11" max="11"/>
    <col width="16" customWidth="1" min="12" max="12"/>
    <col width="18" customWidth="1" min="13" max="13"/>
    <col width="21" customWidth="1" min="14" max="14"/>
    <col width="18" customWidth="1" min="15" max="15"/>
    <col width="15" customWidth="1" min="16" max="16"/>
    <col width="16" customWidth="1" min="17" max="17"/>
    <col width="29" customWidth="1" min="18" max="18"/>
    <col width="36" customWidth="1" min="19" max="19"/>
  </cols>
  <sheetData>
    <row r="1" ht="28" customHeight="1">
      <c r="A1" s="1" t="inlineStr">
        <is>
          <t>Hodnotenie dodávateľov – evidencia za rok 2026</t>
        </is>
      </c>
    </row>
    <row r="2"/>
    <row r="3">
      <c r="A3" s="2" t="inlineStr">
        <is>
          <t>Súhrnné ukazovatele</t>
        </is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L3" s="3" t="n"/>
      <c r="M3" s="3" t="n"/>
      <c r="N3" s="3" t="n"/>
      <c r="O3" s="3" t="n"/>
      <c r="P3" s="3" t="n"/>
      <c r="Q3" s="3" t="n"/>
      <c r="R3" s="3" t="n"/>
      <c r="S3" s="3" t="n"/>
    </row>
    <row r="4">
      <c r="A4" s="2" t="inlineStr">
        <is>
          <t>Priemerné skóre</t>
        </is>
      </c>
      <c r="B4" s="4">
        <f>IFERROR(AVERAGE('Hodnotenie dodávateľov'!$P$9:$P$108),0)</f>
        <v/>
      </c>
      <c r="D4" s="2" t="inlineStr">
        <is>
          <t>Priemerné dodávky načas</t>
        </is>
      </c>
      <c r="E4" s="5">
        <f>IFERROR(AVERAGE('Hodnotenie dodávateľov'!$I$9:$I$108),0)</f>
        <v/>
      </c>
      <c r="G4" s="2" t="inlineStr">
        <is>
          <t>Celkový počet objednávok</t>
        </is>
      </c>
      <c r="H4" s="6">
        <f>SUM('Hodnotenie dodávateľov'!$H$9:$H$108)</f>
        <v/>
      </c>
      <c r="K4" s="2" t="inlineStr">
        <is>
          <t>Počet výborných dodávateľov</t>
        </is>
      </c>
      <c r="L4" s="7">
        <f>COUNTIF('Hodnotenie dodávateľov'!$Q$9:$Q$108,"Výborný")</f>
        <v/>
      </c>
    </row>
    <row r="5">
      <c r="A5" s="2" t="inlineStr">
        <is>
          <t>Odporúčaní na pokračovanie</t>
        </is>
      </c>
      <c r="B5" s="5">
        <f>IFERROR(COUNTIF('Hodnotenie dodávateľov'!$R$9:$R$108,"Pokračovať v spolupráci")/COUNTA('Hodnotenie dodávateľov'!$B$9:$B$108),0)</f>
        <v/>
      </c>
      <c r="D5" s="2" t="inlineStr">
        <is>
          <t>Priemerný podiel reklamácií</t>
        </is>
      </c>
      <c r="E5" s="5">
        <f>IFERROR(AVERAGE('Hodnotenie dodávateľov'!$L$9:$L$108),0)</f>
        <v/>
      </c>
      <c r="G5" s="2" t="inlineStr">
        <is>
          <t>Hodnotenia vyžadujúce opatrenia</t>
        </is>
      </c>
      <c r="H5" s="7">
        <f>COUNTIF('Hodnotenie dodávateľov'!$R$9:$R$108,"Vyhodnotiť nápravné opatrenia")</f>
        <v/>
      </c>
    </row>
    <row r="6"/>
    <row r="7"/>
    <row r="8" ht="38" customHeight="1">
      <c r="A8" s="8" t="inlineStr">
        <is>
          <t>ID hodnotenia</t>
        </is>
      </c>
      <c r="B8" s="8" t="inlineStr">
        <is>
          <t>Dodávateľ</t>
        </is>
      </c>
      <c r="C8" s="8" t="inlineStr">
        <is>
          <t>IČO</t>
        </is>
      </c>
      <c r="D8" s="8" t="inlineStr">
        <is>
          <t>Mesto</t>
        </is>
      </c>
      <c r="E8" s="8" t="inlineStr">
        <is>
          <t>Kategória</t>
        </is>
      </c>
      <c r="F8" s="8" t="inlineStr">
        <is>
          <t>Hodnotiteľ</t>
        </is>
      </c>
      <c r="G8" s="8" t="inlineStr">
        <is>
          <t>Dátum hodnotenia</t>
        </is>
      </c>
      <c r="H8" s="8" t="inlineStr">
        <is>
          <t>Počet objednávok</t>
        </is>
      </c>
      <c r="I8" s="8" t="inlineStr">
        <is>
          <t>Dodávky načas (%)</t>
        </is>
      </c>
      <c r="J8" s="8" t="inlineStr">
        <is>
          <t>Kvalita dodávok (1–5)</t>
        </is>
      </c>
      <c r="K8" s="8" t="inlineStr">
        <is>
          <t>Úplnosť dodávok (1–5)</t>
        </is>
      </c>
      <c r="L8" s="8" t="inlineStr">
        <is>
          <t>Reklamácie (%)</t>
        </is>
      </c>
      <c r="M8" s="8" t="inlineStr">
        <is>
          <t>Reakčný čas (1–5)</t>
        </is>
      </c>
      <c r="N8" s="8" t="inlineStr">
        <is>
          <t>Cena a podmienky (1–5)</t>
        </is>
      </c>
      <c r="O8" s="8" t="inlineStr">
        <is>
          <t>Komunikácia (1–5)</t>
        </is>
      </c>
      <c r="P8" s="8" t="inlineStr">
        <is>
          <t>Vážené skóre</t>
        </is>
      </c>
      <c r="Q8" s="8" t="inlineStr">
        <is>
          <t>Hodnotenie</t>
        </is>
      </c>
      <c r="R8" s="8" t="inlineStr">
        <is>
          <t>Odporúčanie</t>
        </is>
      </c>
      <c r="S8" s="8" t="inlineStr">
        <is>
          <t>Poznámka</t>
        </is>
      </c>
    </row>
    <row r="9">
      <c r="A9" s="9" t="inlineStr">
        <is>
          <t>HD-2026-001</t>
        </is>
      </c>
      <c r="B9" s="10" t="inlineStr">
        <is>
          <t>Tatramat servis s.r.o.</t>
        </is>
      </c>
      <c r="C9" s="11">
        <f>IF('Hodnotenie dodávateľov'!$B9="","",IFERROR(VLOOKUP('Hodnotenie dodávateľov'!$B9,'Číselníky a pokyny'!$A$4:$E$103,2,FALSE),""))</f>
        <v/>
      </c>
      <c r="D9" s="12">
        <f>IF('Hodnotenie dodávateľov'!$B9="","",IFERROR(VLOOKUP('Hodnotenie dodávateľov'!$B9,'Číselníky a pokyny'!$A$4:$E$103,3,FALSE),""))</f>
        <v/>
      </c>
      <c r="E9" s="12">
        <f>IF('Hodnotenie dodávateľov'!$B9="","",IFERROR(VLOOKUP('Hodnotenie dodávateľov'!$B9,'Číselníky a pokyny'!$A$4:$E$103,4,FALSE),""))</f>
        <v/>
      </c>
      <c r="F9" s="10" t="inlineStr">
        <is>
          <t>Ján Novák</t>
        </is>
      </c>
      <c r="G9" s="13" t="n">
        <v>46037</v>
      </c>
      <c r="H9" s="14" t="n">
        <v>78</v>
      </c>
      <c r="I9" s="15" t="n">
        <v>0.98</v>
      </c>
      <c r="J9" s="16" t="n">
        <v>5</v>
      </c>
      <c r="K9" s="16" t="n">
        <v>5</v>
      </c>
      <c r="L9" s="15" t="n">
        <v>0.02</v>
      </c>
      <c r="M9" s="16" t="n">
        <v>5</v>
      </c>
      <c r="N9" s="16" t="n">
        <v>5</v>
      </c>
      <c r="O9" s="16" t="n">
        <v>5</v>
      </c>
      <c r="P9" s="4">
        <f>IF(OR('Hodnotenie dodávateľov'!$B9="",'Hodnotenie dodávateľov'!$I9="",'Hodnotenie dodávateľov'!$J9="",'Hodnotenie dodávateľov'!$K9="",'Hodnotenie dodávateľov'!$M9="",'Hodnotenie dodávateľov'!$N9="",'Hodnotenie dodávateľov'!$O9=""),"",ROUND(('Hodnotenie dodávateľov'!$J9*0.25+'Hodnotenie dodávateľov'!$K9*0.15+'Hodnotenie dodávateľov'!$M9*0.15+'Hodnotenie dodávateľov'!$N9*0.20+'Hodnotenie dodávateľov'!$O9*0.15+'Hodnotenie dodávateľov'!$I9*5*0.10),2))</f>
        <v/>
      </c>
      <c r="Q9" s="17">
        <f>IF('Hodnotenie dodávateľov'!$P9="","",IF('Hodnotenie dodávateľov'!$P9&gt;=4.5,"Výborný",IF('Hodnotenie dodávateľov'!$P9&gt;=3.5,"Dobrý",IF('Hodnotenie dodávateľov'!$P9&gt;=2.5,"Vyhovujúci","Nevyhovujúci"))))</f>
        <v/>
      </c>
      <c r="R9" s="17">
        <f>IF('Hodnotenie dodávateľov'!$P9="","",IF(AND('Hodnotenie dodávateľov'!$P9&gt;=3.5,'Hodnotenie dodávateľov'!$L9&lt;=0.05,'Hodnotenie dodávateľov'!$I9&gt;=0.9),"Pokračovať v spolupráci","Vyhodnotiť nápravné opatrenia"))</f>
        <v/>
      </c>
      <c r="S9" s="10" t="inlineStr">
        <is>
          <t>Stabilná kvalita a spoľahlivé dodávky.</t>
        </is>
      </c>
    </row>
    <row r="10">
      <c r="A10" s="18" t="inlineStr">
        <is>
          <t>HD-2026-002</t>
        </is>
      </c>
      <c r="B10" s="10" t="inlineStr">
        <is>
          <t>Slovak Office Trade s.r.o.</t>
        </is>
      </c>
      <c r="C10" s="11">
        <f>IF('Hodnotenie dodávateľov'!$B10="","",IFERROR(VLOOKUP('Hodnotenie dodávateľov'!$B10,'Číselníky a pokyny'!$A$4:$E$103,2,FALSE),""))</f>
        <v/>
      </c>
      <c r="D10" s="12">
        <f>IF('Hodnotenie dodávateľov'!$B10="","",IFERROR(VLOOKUP('Hodnotenie dodávateľov'!$B10,'Číselníky a pokyny'!$A$4:$E$103,3,FALSE),""))</f>
        <v/>
      </c>
      <c r="E10" s="12">
        <f>IF('Hodnotenie dodávateľov'!$B10="","",IFERROR(VLOOKUP('Hodnotenie dodávateľov'!$B10,'Číselníky a pokyny'!$A$4:$E$103,4,FALSE),""))</f>
        <v/>
      </c>
      <c r="F10" s="10" t="inlineStr">
        <is>
          <t>Mária Kováčová</t>
        </is>
      </c>
      <c r="G10" s="13" t="n">
        <v>46065</v>
      </c>
      <c r="H10" s="14" t="n">
        <v>64</v>
      </c>
      <c r="I10" s="15" t="n">
        <v>0.9399999999999999</v>
      </c>
      <c r="J10" s="16" t="n">
        <v>4</v>
      </c>
      <c r="K10" s="16" t="n">
        <v>4</v>
      </c>
      <c r="L10" s="15" t="n">
        <v>0.04</v>
      </c>
      <c r="M10" s="16" t="n">
        <v>4</v>
      </c>
      <c r="N10" s="16" t="n">
        <v>4</v>
      </c>
      <c r="O10" s="16" t="n">
        <v>4</v>
      </c>
      <c r="P10" s="4">
        <f>IF(OR('Hodnotenie dodávateľov'!$B10="",'Hodnotenie dodávateľov'!$I10="",'Hodnotenie dodávateľov'!$J10="",'Hodnotenie dodávateľov'!$K10="",'Hodnotenie dodávateľov'!$M10="",'Hodnotenie dodávateľov'!$N10="",'Hodnotenie dodávateľov'!$O10=""),"",ROUND(('Hodnotenie dodávateľov'!$J10*0.25+'Hodnotenie dodávateľov'!$K10*0.15+'Hodnotenie dodávateľov'!$M10*0.15+'Hodnotenie dodávateľov'!$N10*0.20+'Hodnotenie dodávateľov'!$O10*0.15+'Hodnotenie dodávateľov'!$I10*5*0.10),2))</f>
        <v/>
      </c>
      <c r="Q10" s="17">
        <f>IF('Hodnotenie dodávateľov'!$P10="","",IF('Hodnotenie dodávateľov'!$P10&gt;=4.5,"Výborný",IF('Hodnotenie dodávateľov'!$P10&gt;=3.5,"Dobrý",IF('Hodnotenie dodávateľov'!$P10&gt;=2.5,"Vyhovujúci","Nevyhovujúci"))))</f>
        <v/>
      </c>
      <c r="R10" s="17">
        <f>IF('Hodnotenie dodávateľov'!$P10="","",IF(AND('Hodnotenie dodávateľov'!$P10&gt;=3.5,'Hodnotenie dodávateľov'!$L10&lt;=0.05,'Hodnotenie dodávateľov'!$I10&gt;=0.9),"Pokračovať v spolupráci","Vyhodnotiť nápravné opatrenia"))</f>
        <v/>
      </c>
      <c r="S10" s="10" t="inlineStr">
        <is>
          <t>Dobrá spolupráca, odporúča sa sledovať termíny.</t>
        </is>
      </c>
    </row>
    <row r="11">
      <c r="A11" s="9" t="inlineStr">
        <is>
          <t>HD-2026-003</t>
        </is>
      </c>
      <c r="B11" s="10" t="inlineStr">
        <is>
          <t>Doprava Horváth s.r.o.</t>
        </is>
      </c>
      <c r="C11" s="11">
        <f>IF('Hodnotenie dodávateľov'!$B11="","",IFERROR(VLOOKUP('Hodnotenie dodávateľov'!$B11,'Číselníky a pokyny'!$A$4:$E$103,2,FALSE),""))</f>
        <v/>
      </c>
      <c r="D11" s="12">
        <f>IF('Hodnotenie dodávateľov'!$B11="","",IFERROR(VLOOKUP('Hodnotenie dodávateľov'!$B11,'Číselníky a pokyny'!$A$4:$E$103,3,FALSE),""))</f>
        <v/>
      </c>
      <c r="E11" s="12">
        <f>IF('Hodnotenie dodávateľov'!$B11="","",IFERROR(VLOOKUP('Hodnotenie dodávateľov'!$B11,'Číselníky a pokyny'!$A$4:$E$103,4,FALSE),""))</f>
        <v/>
      </c>
      <c r="F11" s="10" t="inlineStr">
        <is>
          <t>Peter Horváth</t>
        </is>
      </c>
      <c r="G11" s="13" t="n">
        <v>46099</v>
      </c>
      <c r="H11" s="14" t="n">
        <v>52</v>
      </c>
      <c r="I11" s="15" t="n">
        <v>0.89</v>
      </c>
      <c r="J11" s="16" t="n">
        <v>3</v>
      </c>
      <c r="K11" s="16" t="n">
        <v>4</v>
      </c>
      <c r="L11" s="15" t="n">
        <v>0.08</v>
      </c>
      <c r="M11" s="16" t="n">
        <v>3</v>
      </c>
      <c r="N11" s="16" t="n">
        <v>4</v>
      </c>
      <c r="O11" s="16" t="n">
        <v>3</v>
      </c>
      <c r="P11" s="4">
        <f>IF(OR('Hodnotenie dodávateľov'!$B11="",'Hodnotenie dodávateľov'!$I11="",'Hodnotenie dodávateľov'!$J11="",'Hodnotenie dodávateľov'!$K11="",'Hodnotenie dodávateľov'!$M11="",'Hodnotenie dodávateľov'!$N11="",'Hodnotenie dodávateľov'!$O11=""),"",ROUND(('Hodnotenie dodávateľov'!$J11*0.25+'Hodnotenie dodávateľov'!$K11*0.15+'Hodnotenie dodávateľov'!$M11*0.15+'Hodnotenie dodávateľov'!$N11*0.20+'Hodnotenie dodávateľov'!$O11*0.15+'Hodnotenie dodávateľov'!$I11*5*0.10),2))</f>
        <v/>
      </c>
      <c r="Q11" s="17">
        <f>IF('Hodnotenie dodávateľov'!$P11="","",IF('Hodnotenie dodávateľov'!$P11&gt;=4.5,"Výborný",IF('Hodnotenie dodávateľov'!$P11&gt;=3.5,"Dobrý",IF('Hodnotenie dodávateľov'!$P11&gt;=2.5,"Vyhovujúci","Nevyhovujúci"))))</f>
        <v/>
      </c>
      <c r="R11" s="17">
        <f>IF('Hodnotenie dodávateľov'!$P11="","",IF(AND('Hodnotenie dodávateľov'!$P11&gt;=3.5,'Hodnotenie dodávateľov'!$L11&lt;=0.05,'Hodnotenie dodávateľov'!$I11&gt;=0.9),"Pokračovať v spolupráci","Vyhodnotiť nápravné opatrenia"))</f>
        <v/>
      </c>
      <c r="S11" s="10" t="inlineStr">
        <is>
          <t>Vyžaduje zlepšenie presnosti dodávok.</t>
        </is>
      </c>
    </row>
    <row r="12">
      <c r="A12" s="18" t="inlineStr">
        <is>
          <t>HD-2026-004</t>
        </is>
      </c>
      <c r="B12" s="10" t="inlineStr">
        <is>
          <t>IT Solutions Žilina s.r.o.</t>
        </is>
      </c>
      <c r="C12" s="11">
        <f>IF('Hodnotenie dodávateľov'!$B12="","",IFERROR(VLOOKUP('Hodnotenie dodávateľov'!$B12,'Číselníky a pokyny'!$A$4:$E$103,2,FALSE),""))</f>
        <v/>
      </c>
      <c r="D12" s="12">
        <f>IF('Hodnotenie dodávateľov'!$B12="","",IFERROR(VLOOKUP('Hodnotenie dodávateľov'!$B12,'Číselníky a pokyny'!$A$4:$E$103,3,FALSE),""))</f>
        <v/>
      </c>
      <c r="E12" s="12">
        <f>IF('Hodnotenie dodávateľov'!$B12="","",IFERROR(VLOOKUP('Hodnotenie dodávateľov'!$B12,'Číselníky a pokyny'!$A$4:$E$103,4,FALSE),""))</f>
        <v/>
      </c>
      <c r="F12" s="10" t="inlineStr">
        <is>
          <t>Zuzana Tóthová</t>
        </is>
      </c>
      <c r="G12" s="13" t="n">
        <v>46135</v>
      </c>
      <c r="H12" s="14" t="n">
        <v>41</v>
      </c>
      <c r="I12" s="15" t="n">
        <v>0.98</v>
      </c>
      <c r="J12" s="16" t="n">
        <v>5</v>
      </c>
      <c r="K12" s="16" t="n">
        <v>5</v>
      </c>
      <c r="L12" s="15" t="n">
        <v>0.01</v>
      </c>
      <c r="M12" s="16" t="n">
        <v>5</v>
      </c>
      <c r="N12" s="16" t="n">
        <v>4</v>
      </c>
      <c r="O12" s="16" t="n">
        <v>5</v>
      </c>
      <c r="P12" s="4">
        <f>IF(OR('Hodnotenie dodávateľov'!$B12="",'Hodnotenie dodávateľov'!$I12="",'Hodnotenie dodávateľov'!$J12="",'Hodnotenie dodávateľov'!$K12="",'Hodnotenie dodávateľov'!$M12="",'Hodnotenie dodávateľov'!$N12="",'Hodnotenie dodávateľov'!$O12=""),"",ROUND(('Hodnotenie dodávateľov'!$J12*0.25+'Hodnotenie dodávateľov'!$K12*0.15+'Hodnotenie dodávateľov'!$M12*0.15+'Hodnotenie dodávateľov'!$N12*0.20+'Hodnotenie dodávateľov'!$O12*0.15+'Hodnotenie dodávateľov'!$I12*5*0.10),2))</f>
        <v/>
      </c>
      <c r="Q12" s="17">
        <f>IF('Hodnotenie dodávateľov'!$P12="","",IF('Hodnotenie dodávateľov'!$P12&gt;=4.5,"Výborný",IF('Hodnotenie dodávateľov'!$P12&gt;=3.5,"Dobrý",IF('Hodnotenie dodávateľov'!$P12&gt;=2.5,"Vyhovujúci","Nevyhovujúci"))))</f>
        <v/>
      </c>
      <c r="R12" s="17">
        <f>IF('Hodnotenie dodávateľov'!$P12="","",IF(AND('Hodnotenie dodávateľov'!$P12&gt;=3.5,'Hodnotenie dodávateľov'!$L12&lt;=0.05,'Hodnotenie dodávateľov'!$I12&gt;=0.9),"Pokračovať v spolupráci","Vyhodnotiť nápravné opatrenia"))</f>
        <v/>
      </c>
      <c r="S12" s="10" t="inlineStr">
        <is>
          <t>Veľmi kvalitná technická podpora.</t>
        </is>
      </c>
    </row>
    <row r="13">
      <c r="A13" s="9" t="inlineStr">
        <is>
          <t>HD-2026-005</t>
        </is>
      </c>
      <c r="B13" s="10" t="inlineStr">
        <is>
          <t>Kováčová technika s.r.o.</t>
        </is>
      </c>
      <c r="C13" s="11">
        <f>IF('Hodnotenie dodávateľov'!$B13="","",IFERROR(VLOOKUP('Hodnotenie dodávateľov'!$B13,'Číselníky a pokyny'!$A$4:$E$103,2,FALSE),""))</f>
        <v/>
      </c>
      <c r="D13" s="12">
        <f>IF('Hodnotenie dodávateľov'!$B13="","",IFERROR(VLOOKUP('Hodnotenie dodávateľov'!$B13,'Číselníky a pokyny'!$A$4:$E$103,3,FALSE),""))</f>
        <v/>
      </c>
      <c r="E13" s="12">
        <f>IF('Hodnotenie dodávateľov'!$B13="","",IFERROR(VLOOKUP('Hodnotenie dodávateľov'!$B13,'Číselníky a pokyny'!$A$4:$E$103,4,FALSE),""))</f>
        <v/>
      </c>
      <c r="F13" s="10" t="inlineStr">
        <is>
          <t>Martin Baláž</t>
        </is>
      </c>
      <c r="G13" s="13" t="n">
        <v>46161</v>
      </c>
      <c r="H13" s="14" t="n">
        <v>37</v>
      </c>
      <c r="I13" s="15" t="n">
        <v>0.9</v>
      </c>
      <c r="J13" s="16" t="n">
        <v>3</v>
      </c>
      <c r="K13" s="16" t="n">
        <v>3</v>
      </c>
      <c r="L13" s="15" t="n">
        <v>0.06</v>
      </c>
      <c r="M13" s="16" t="n">
        <v>3</v>
      </c>
      <c r="N13" s="16" t="n">
        <v>3</v>
      </c>
      <c r="O13" s="16" t="n">
        <v>3</v>
      </c>
      <c r="P13" s="4">
        <f>IF(OR('Hodnotenie dodávateľov'!$B13="",'Hodnotenie dodávateľov'!$I13="",'Hodnotenie dodávateľov'!$J13="",'Hodnotenie dodávateľov'!$K13="",'Hodnotenie dodávateľov'!$M13="",'Hodnotenie dodávateľov'!$N13="",'Hodnotenie dodávateľov'!$O13=""),"",ROUND(('Hodnotenie dodávateľov'!$J13*0.25+'Hodnotenie dodávateľov'!$K13*0.15+'Hodnotenie dodávateľov'!$M13*0.15+'Hodnotenie dodávateľov'!$N13*0.20+'Hodnotenie dodávateľov'!$O13*0.15+'Hodnotenie dodávateľov'!$I13*5*0.10),2))</f>
        <v/>
      </c>
      <c r="Q13" s="17">
        <f>IF('Hodnotenie dodávateľov'!$P13="","",IF('Hodnotenie dodávateľov'!$P13&gt;=4.5,"Výborný",IF('Hodnotenie dodávateľov'!$P13&gt;=3.5,"Dobrý",IF('Hodnotenie dodávateľov'!$P13&gt;=2.5,"Vyhovujúci","Nevyhovujúci"))))</f>
        <v/>
      </c>
      <c r="R13" s="17">
        <f>IF('Hodnotenie dodávateľov'!$P13="","",IF(AND('Hodnotenie dodávateľov'!$P13&gt;=3.5,'Hodnotenie dodávateľov'!$L13&lt;=0.05,'Hodnotenie dodávateľov'!$I13&gt;=0.9),"Pokračovať v spolupráci","Vyhodnotiť nápravné opatrenia"))</f>
        <v/>
      </c>
      <c r="S13" s="10" t="inlineStr">
        <is>
          <t>Odporúča sa preveriť kvalitu nových dodávok.</t>
        </is>
      </c>
    </row>
    <row r="14">
      <c r="A14" s="18" t="inlineStr">
        <is>
          <t>HD-2026-006</t>
        </is>
      </c>
      <c r="B14" s="10" t="inlineStr">
        <is>
          <t>Baláž maintenance s.r.o.</t>
        </is>
      </c>
      <c r="C14" s="11">
        <f>IF('Hodnotenie dodávateľov'!$B14="","",IFERROR(VLOOKUP('Hodnotenie dodávateľov'!$B14,'Číselníky a pokyny'!$A$4:$E$103,2,FALSE),""))</f>
        <v/>
      </c>
      <c r="D14" s="12">
        <f>IF('Hodnotenie dodávateľov'!$B14="","",IFERROR(VLOOKUP('Hodnotenie dodávateľov'!$B14,'Číselníky a pokyny'!$A$4:$E$103,3,FALSE),""))</f>
        <v/>
      </c>
      <c r="E14" s="12">
        <f>IF('Hodnotenie dodávateľov'!$B14="","",IFERROR(VLOOKUP('Hodnotenie dodávateľov'!$B14,'Číselníky a pokyny'!$A$4:$E$103,4,FALSE),""))</f>
        <v/>
      </c>
      <c r="F14" s="10" t="inlineStr">
        <is>
          <t>Katarína Hudáková</t>
        </is>
      </c>
      <c r="G14" s="13" t="n">
        <v>46185</v>
      </c>
      <c r="H14" s="14" t="n">
        <v>29</v>
      </c>
      <c r="I14" s="15" t="n">
        <v>0.84</v>
      </c>
      <c r="J14" s="16" t="n">
        <v>2</v>
      </c>
      <c r="K14" s="16" t="n">
        <v>3</v>
      </c>
      <c r="L14" s="15" t="n">
        <v>0.12</v>
      </c>
      <c r="M14" s="16" t="n">
        <v>2</v>
      </c>
      <c r="N14" s="16" t="n">
        <v>3</v>
      </c>
      <c r="O14" s="16" t="n">
        <v>2</v>
      </c>
      <c r="P14" s="4">
        <f>IF(OR('Hodnotenie dodávateľov'!$B14="",'Hodnotenie dodávateľov'!$I14="",'Hodnotenie dodávateľov'!$J14="",'Hodnotenie dodávateľov'!$K14="",'Hodnotenie dodávateľov'!$M14="",'Hodnotenie dodávateľov'!$N14="",'Hodnotenie dodávateľov'!$O14=""),"",ROUND(('Hodnotenie dodávateľov'!$J14*0.25+'Hodnotenie dodávateľov'!$K14*0.15+'Hodnotenie dodávateľov'!$M14*0.15+'Hodnotenie dodávateľov'!$N14*0.20+'Hodnotenie dodávateľov'!$O14*0.15+'Hodnotenie dodávateľov'!$I14*5*0.10),2))</f>
        <v/>
      </c>
      <c r="Q14" s="17">
        <f>IF('Hodnotenie dodávateľov'!$P14="","",IF('Hodnotenie dodávateľov'!$P14&gt;=4.5,"Výborný",IF('Hodnotenie dodávateľov'!$P14&gt;=3.5,"Dobrý",IF('Hodnotenie dodávateľov'!$P14&gt;=2.5,"Vyhovujúci","Nevyhovujúci"))))</f>
        <v/>
      </c>
      <c r="R14" s="17">
        <f>IF('Hodnotenie dodávateľov'!$P14="","",IF(AND('Hodnotenie dodávateľov'!$P14&gt;=3.5,'Hodnotenie dodávateľov'!$L14&lt;=0.05,'Hodnotenie dodávateľov'!$I14&gt;=0.9),"Pokračovať v spolupráci","Vyhodnotiť nápravné opatrenia"))</f>
        <v/>
      </c>
      <c r="S14" s="10" t="inlineStr">
        <is>
          <t>Častejšie reklamácie a pomalšia odozva.</t>
        </is>
      </c>
    </row>
    <row r="15">
      <c r="A15" s="9" t="inlineStr">
        <is>
          <t>HD-2026-007</t>
        </is>
      </c>
      <c r="B15" s="10" t="inlineStr">
        <is>
          <t>Tóth logistika s.r.o.</t>
        </is>
      </c>
      <c r="C15" s="11">
        <f>IF('Hodnotenie dodávateľov'!$B15="","",IFERROR(VLOOKUP('Hodnotenie dodávateľov'!$B15,'Číselníky a pokyny'!$A$4:$E$103,2,FALSE),""))</f>
        <v/>
      </c>
      <c r="D15" s="12">
        <f>IF('Hodnotenie dodávateľov'!$B15="","",IFERROR(VLOOKUP('Hodnotenie dodávateľov'!$B15,'Číselníky a pokyny'!$A$4:$E$103,3,FALSE),""))</f>
        <v/>
      </c>
      <c r="E15" s="12">
        <f>IF('Hodnotenie dodávateľov'!$B15="","",IFERROR(VLOOKUP('Hodnotenie dodávateľov'!$B15,'Číselníky a pokyny'!$A$4:$E$103,4,FALSE),""))</f>
        <v/>
      </c>
      <c r="F15" s="10" t="inlineStr">
        <is>
          <t>Ján Novák</t>
        </is>
      </c>
      <c r="G15" s="13" t="n">
        <v>46220</v>
      </c>
      <c r="H15" s="14" t="n">
        <v>46</v>
      </c>
      <c r="I15" s="15" t="n">
        <v>0.72</v>
      </c>
      <c r="J15" s="16" t="n">
        <v>1</v>
      </c>
      <c r="K15" s="16" t="n">
        <v>2</v>
      </c>
      <c r="L15" s="15" t="n">
        <v>0.16</v>
      </c>
      <c r="M15" s="16" t="n">
        <v>2</v>
      </c>
      <c r="N15" s="16" t="n">
        <v>2</v>
      </c>
      <c r="O15" s="16" t="n">
        <v>2</v>
      </c>
      <c r="P15" s="4">
        <f>IF(OR('Hodnotenie dodávateľov'!$B15="",'Hodnotenie dodávateľov'!$I15="",'Hodnotenie dodávateľov'!$J15="",'Hodnotenie dodávateľov'!$K15="",'Hodnotenie dodávateľov'!$M15="",'Hodnotenie dodávateľov'!$N15="",'Hodnotenie dodávateľov'!$O15=""),"",ROUND(('Hodnotenie dodávateľov'!$J15*0.25+'Hodnotenie dodávateľov'!$K15*0.15+'Hodnotenie dodávateľov'!$M15*0.15+'Hodnotenie dodávateľov'!$N15*0.20+'Hodnotenie dodávateľov'!$O15*0.15+'Hodnotenie dodávateľov'!$I15*5*0.10),2))</f>
        <v/>
      </c>
      <c r="Q15" s="17">
        <f>IF('Hodnotenie dodávateľov'!$P15="","",IF('Hodnotenie dodávateľov'!$P15&gt;=4.5,"Výborný",IF('Hodnotenie dodávateľov'!$P15&gt;=3.5,"Dobrý",IF('Hodnotenie dodávateľov'!$P15&gt;=2.5,"Vyhovujúci","Nevyhovujúci"))))</f>
        <v/>
      </c>
      <c r="R15" s="17">
        <f>IF('Hodnotenie dodávateľov'!$P15="","",IF(AND('Hodnotenie dodávateľov'!$P15&gt;=3.5,'Hodnotenie dodávateľov'!$L15&lt;=0.05,'Hodnotenie dodávateľov'!$I15&gt;=0.9),"Pokračovať v spolupráci","Vyhodnotiť nápravné opatrenia"))</f>
        <v/>
      </c>
      <c r="S15" s="10" t="inlineStr">
        <is>
          <t>Nutné nápravné opatrenia pri doprave.</t>
        </is>
      </c>
    </row>
    <row r="16">
      <c r="A16" s="18" t="inlineStr">
        <is>
          <t>HD-2026-008</t>
        </is>
      </c>
      <c r="B16" s="10" t="inlineStr">
        <is>
          <t>Varga Packaging s.r.o.</t>
        </is>
      </c>
      <c r="C16" s="11">
        <f>IF('Hodnotenie dodávateľov'!$B16="","",IFERROR(VLOOKUP('Hodnotenie dodávateľov'!$B16,'Číselníky a pokyny'!$A$4:$E$103,2,FALSE),""))</f>
        <v/>
      </c>
      <c r="D16" s="12">
        <f>IF('Hodnotenie dodávateľov'!$B16="","",IFERROR(VLOOKUP('Hodnotenie dodávateľov'!$B16,'Číselníky a pokyny'!$A$4:$E$103,3,FALSE),""))</f>
        <v/>
      </c>
      <c r="E16" s="12">
        <f>IF('Hodnotenie dodávateľov'!$B16="","",IFERROR(VLOOKUP('Hodnotenie dodávateľov'!$B16,'Číselníky a pokyny'!$A$4:$E$103,4,FALSE),""))</f>
        <v/>
      </c>
      <c r="F16" s="10" t="inlineStr">
        <is>
          <t>Mária Kováčová</t>
        </is>
      </c>
      <c r="G16" s="13" t="n">
        <v>46248</v>
      </c>
      <c r="H16" s="14" t="n">
        <v>58</v>
      </c>
      <c r="I16" s="15" t="n">
        <v>0.93</v>
      </c>
      <c r="J16" s="16" t="n">
        <v>4</v>
      </c>
      <c r="K16" s="16" t="n">
        <v>4</v>
      </c>
      <c r="L16" s="15" t="n">
        <v>0.03</v>
      </c>
      <c r="M16" s="16" t="n">
        <v>4</v>
      </c>
      <c r="N16" s="16" t="n">
        <v>5</v>
      </c>
      <c r="O16" s="16" t="n">
        <v>4</v>
      </c>
      <c r="P16" s="4">
        <f>IF(OR('Hodnotenie dodávateľov'!$B16="",'Hodnotenie dodávateľov'!$I16="",'Hodnotenie dodávateľov'!$J16="",'Hodnotenie dodávateľov'!$K16="",'Hodnotenie dodávateľov'!$M16="",'Hodnotenie dodávateľov'!$N16="",'Hodnotenie dodávateľov'!$O16=""),"",ROUND(('Hodnotenie dodávateľov'!$J16*0.25+'Hodnotenie dodávateľov'!$K16*0.15+'Hodnotenie dodávateľov'!$M16*0.15+'Hodnotenie dodávateľov'!$N16*0.20+'Hodnotenie dodávateľov'!$O16*0.15+'Hodnotenie dodávateľov'!$I16*5*0.10),2))</f>
        <v/>
      </c>
      <c r="Q16" s="17">
        <f>IF('Hodnotenie dodávateľov'!$P16="","",IF('Hodnotenie dodávateľov'!$P16&gt;=4.5,"Výborný",IF('Hodnotenie dodávateľov'!$P16&gt;=3.5,"Dobrý",IF('Hodnotenie dodávateľov'!$P16&gt;=2.5,"Vyhovujúci","Nevyhovujúci"))))</f>
        <v/>
      </c>
      <c r="R16" s="17">
        <f>IF('Hodnotenie dodávateľov'!$P16="","",IF(AND('Hodnotenie dodávateľov'!$P16&gt;=3.5,'Hodnotenie dodávateľov'!$L16&lt;=0.05,'Hodnotenie dodávateľov'!$I16&gt;=0.9),"Pokračovať v spolupráci","Vyhodnotiť nápravné opatrenia"))</f>
        <v/>
      </c>
      <c r="S16" s="10" t="inlineStr">
        <is>
          <t>Priaznivé obchodné podmienky.</t>
        </is>
      </c>
    </row>
    <row r="17">
      <c r="A17" s="9" t="inlineStr">
        <is>
          <t>HD-2026-009</t>
        </is>
      </c>
      <c r="B17" s="10" t="inlineStr">
        <is>
          <t>Šimková kancelária s.r.o.</t>
        </is>
      </c>
      <c r="C17" s="11">
        <f>IF('Hodnotenie dodávateľov'!$B17="","",IFERROR(VLOOKUP('Hodnotenie dodávateľov'!$B17,'Číselníky a pokyny'!$A$4:$E$103,2,FALSE),""))</f>
        <v/>
      </c>
      <c r="D17" s="12">
        <f>IF('Hodnotenie dodávateľov'!$B17="","",IFERROR(VLOOKUP('Hodnotenie dodávateľov'!$B17,'Číselníky a pokyny'!$A$4:$E$103,3,FALSE),""))</f>
        <v/>
      </c>
      <c r="E17" s="12">
        <f>IF('Hodnotenie dodávateľov'!$B17="","",IFERROR(VLOOKUP('Hodnotenie dodávateľov'!$B17,'Číselníky a pokyny'!$A$4:$E$103,4,FALSE),""))</f>
        <v/>
      </c>
      <c r="F17" s="10" t="inlineStr">
        <is>
          <t>Peter Horváth</t>
        </is>
      </c>
      <c r="G17" s="13" t="n">
        <v>46269</v>
      </c>
      <c r="H17" s="14" t="n">
        <v>33</v>
      </c>
      <c r="I17" s="15" t="n">
        <v>0.97</v>
      </c>
      <c r="J17" s="16" t="n">
        <v>5</v>
      </c>
      <c r="K17" s="16" t="n">
        <v>4</v>
      </c>
      <c r="L17" s="15" t="n">
        <v>0.02</v>
      </c>
      <c r="M17" s="16" t="n">
        <v>5</v>
      </c>
      <c r="N17" s="16" t="n">
        <v>4</v>
      </c>
      <c r="O17" s="16" t="n">
        <v>5</v>
      </c>
      <c r="P17" s="4">
        <f>IF(OR('Hodnotenie dodávateľov'!$B17="",'Hodnotenie dodávateľov'!$I17="",'Hodnotenie dodávateľov'!$J17="",'Hodnotenie dodávateľov'!$K17="",'Hodnotenie dodávateľov'!$M17="",'Hodnotenie dodávateľov'!$N17="",'Hodnotenie dodávateľov'!$O17=""),"",ROUND(('Hodnotenie dodávateľov'!$J17*0.25+'Hodnotenie dodávateľov'!$K17*0.15+'Hodnotenie dodávateľov'!$M17*0.15+'Hodnotenie dodávateľov'!$N17*0.20+'Hodnotenie dodávateľov'!$O17*0.15+'Hodnotenie dodávateľov'!$I17*5*0.10),2))</f>
        <v/>
      </c>
      <c r="Q17" s="17">
        <f>IF('Hodnotenie dodávateľov'!$P17="","",IF('Hodnotenie dodávateľov'!$P17&gt;=4.5,"Výborný",IF('Hodnotenie dodávateľov'!$P17&gt;=3.5,"Dobrý",IF('Hodnotenie dodávateľov'!$P17&gt;=2.5,"Vyhovujúci","Nevyhovujúci"))))</f>
        <v/>
      </c>
      <c r="R17" s="17">
        <f>IF('Hodnotenie dodávateľov'!$P17="","",IF(AND('Hodnotenie dodávateľov'!$P17&gt;=3.5,'Hodnotenie dodávateľov'!$L17&lt;=0.05,'Hodnotenie dodávateľov'!$I17&gt;=0.9),"Pokračovať v spolupráci","Vyhodnotiť nápravné opatrenia"))</f>
        <v/>
      </c>
      <c r="S17" s="10" t="inlineStr">
        <is>
          <t>Vysoká spokojnosť s komunikáciou.</t>
        </is>
      </c>
    </row>
    <row r="18">
      <c r="A18" s="18" t="inlineStr">
        <is>
          <t>HD-2026-010</t>
        </is>
      </c>
      <c r="B18" s="10" t="inlineStr">
        <is>
          <t>Martin servis plus s.r.o.</t>
        </is>
      </c>
      <c r="C18" s="11">
        <f>IF('Hodnotenie dodávateľov'!$B18="","",IFERROR(VLOOKUP('Hodnotenie dodávateľov'!$B18,'Číselníky a pokyny'!$A$4:$E$103,2,FALSE),""))</f>
        <v/>
      </c>
      <c r="D18" s="12">
        <f>IF('Hodnotenie dodávateľov'!$B18="","",IFERROR(VLOOKUP('Hodnotenie dodávateľov'!$B18,'Číselníky a pokyny'!$A$4:$E$103,3,FALSE),""))</f>
        <v/>
      </c>
      <c r="E18" s="12">
        <f>IF('Hodnotenie dodávateľov'!$B18="","",IFERROR(VLOOKUP('Hodnotenie dodávateľov'!$B18,'Číselníky a pokyny'!$A$4:$E$103,4,FALSE),""))</f>
        <v/>
      </c>
      <c r="F18" s="10" t="inlineStr">
        <is>
          <t>Zuzana Tóthová</t>
        </is>
      </c>
      <c r="G18" s="13" t="n">
        <v>46280</v>
      </c>
      <c r="H18" s="14" t="n">
        <v>35</v>
      </c>
      <c r="I18" s="15" t="n">
        <v>0.91</v>
      </c>
      <c r="J18" s="16" t="n">
        <v>3</v>
      </c>
      <c r="K18" s="16" t="n">
        <v>4</v>
      </c>
      <c r="L18" s="15" t="n">
        <v>0.05</v>
      </c>
      <c r="M18" s="16" t="n">
        <v>3</v>
      </c>
      <c r="N18" s="16" t="n">
        <v>3</v>
      </c>
      <c r="O18" s="16" t="n">
        <v>4</v>
      </c>
      <c r="P18" s="4">
        <f>IF(OR('Hodnotenie dodávateľov'!$B18="",'Hodnotenie dodávateľov'!$I18="",'Hodnotenie dodávateľov'!$J18="",'Hodnotenie dodávateľov'!$K18="",'Hodnotenie dodávateľov'!$M18="",'Hodnotenie dodávateľov'!$N18="",'Hodnotenie dodávateľov'!$O18=""),"",ROUND(('Hodnotenie dodávateľov'!$J18*0.25+'Hodnotenie dodávateľov'!$K18*0.15+'Hodnotenie dodávateľov'!$M18*0.15+'Hodnotenie dodávateľov'!$N18*0.20+'Hodnotenie dodávateľov'!$O18*0.15+'Hodnotenie dodávateľov'!$I18*5*0.10),2))</f>
        <v/>
      </c>
      <c r="Q18" s="17">
        <f>IF('Hodnotenie dodávateľov'!$P18="","",IF('Hodnotenie dodávateľov'!$P18&gt;=4.5,"Výborný",IF('Hodnotenie dodávateľov'!$P18&gt;=3.5,"Dobrý",IF('Hodnotenie dodávateľov'!$P18&gt;=2.5,"Vyhovujúci","Nevyhovujúci"))))</f>
        <v/>
      </c>
      <c r="R18" s="17">
        <f>IF('Hodnotenie dodávateľov'!$P18="","",IF(AND('Hodnotenie dodávateľov'!$P18&gt;=3.5,'Hodnotenie dodávateľov'!$L18&lt;=0.05,'Hodnotenie dodávateľov'!$I18&gt;=0.9),"Pokračovať v spolupráci","Vyhodnotiť nápravné opatrenia"))</f>
        <v/>
      </c>
      <c r="S18" s="10" t="inlineStr">
        <is>
          <t>Dostatočná úroveň, sledovať reakčný čas.</t>
        </is>
      </c>
    </row>
    <row r="19">
      <c r="A19" s="9" t="inlineStr">
        <is>
          <t>HD-2026-011</t>
        </is>
      </c>
      <c r="B19" s="10" t="n"/>
      <c r="C19" s="11">
        <f>IF('Hodnotenie dodávateľov'!$B19="","",IFERROR(VLOOKUP('Hodnotenie dodávateľov'!$B19,'Číselníky a pokyny'!$A$4:$E$103,2,FALSE),""))</f>
        <v/>
      </c>
      <c r="D19" s="12">
        <f>IF('Hodnotenie dodávateľov'!$B19="","",IFERROR(VLOOKUP('Hodnotenie dodávateľov'!$B19,'Číselníky a pokyny'!$A$4:$E$103,3,FALSE),""))</f>
        <v/>
      </c>
      <c r="E19" s="12">
        <f>IF('Hodnotenie dodávateľov'!$B19="","",IFERROR(VLOOKUP('Hodnotenie dodávateľov'!$B19,'Číselníky a pokyny'!$A$4:$E$103,4,FALSE),""))</f>
        <v/>
      </c>
      <c r="F19" s="10" t="n"/>
      <c r="G19" s="13" t="n"/>
      <c r="H19" s="14" t="n"/>
      <c r="I19" s="15" t="n"/>
      <c r="J19" s="16" t="n"/>
      <c r="K19" s="16" t="n"/>
      <c r="L19" s="15" t="n"/>
      <c r="M19" s="16" t="n"/>
      <c r="N19" s="16" t="n"/>
      <c r="O19" s="16" t="n"/>
      <c r="P19" s="4">
        <f>IF(OR('Hodnotenie dodávateľov'!$B19="",'Hodnotenie dodávateľov'!$I19="",'Hodnotenie dodávateľov'!$J19="",'Hodnotenie dodávateľov'!$K19="",'Hodnotenie dodávateľov'!$M19="",'Hodnotenie dodávateľov'!$N19="",'Hodnotenie dodávateľov'!$O19=""),"",ROUND(('Hodnotenie dodávateľov'!$J19*0.25+'Hodnotenie dodávateľov'!$K19*0.15+'Hodnotenie dodávateľov'!$M19*0.15+'Hodnotenie dodávateľov'!$N19*0.20+'Hodnotenie dodávateľov'!$O19*0.15+'Hodnotenie dodávateľov'!$I19*5*0.10),2))</f>
        <v/>
      </c>
      <c r="Q19" s="17">
        <f>IF('Hodnotenie dodávateľov'!$P19="","",IF('Hodnotenie dodávateľov'!$P19&gt;=4.5,"Výborný",IF('Hodnotenie dodávateľov'!$P19&gt;=3.5,"Dobrý",IF('Hodnotenie dodávateľov'!$P19&gt;=2.5,"Vyhovujúci","Nevyhovujúci"))))</f>
        <v/>
      </c>
      <c r="R19" s="17">
        <f>IF('Hodnotenie dodávateľov'!$P19="","",IF(AND('Hodnotenie dodávateľov'!$P19&gt;=3.5,'Hodnotenie dodávateľov'!$L19&lt;=0.05,'Hodnotenie dodávateľov'!$I19&gt;=0.9),"Pokračovať v spolupráci","Vyhodnotiť nápravné opatrenia"))</f>
        <v/>
      </c>
      <c r="S19" s="10" t="n"/>
    </row>
    <row r="20">
      <c r="A20" s="18" t="inlineStr">
        <is>
          <t>HD-2026-012</t>
        </is>
      </c>
      <c r="B20" s="10" t="n"/>
      <c r="C20" s="11">
        <f>IF('Hodnotenie dodávateľov'!$B20="","",IFERROR(VLOOKUP('Hodnotenie dodávateľov'!$B20,'Číselníky a pokyny'!$A$4:$E$103,2,FALSE),""))</f>
        <v/>
      </c>
      <c r="D20" s="12">
        <f>IF('Hodnotenie dodávateľov'!$B20="","",IFERROR(VLOOKUP('Hodnotenie dodávateľov'!$B20,'Číselníky a pokyny'!$A$4:$E$103,3,FALSE),""))</f>
        <v/>
      </c>
      <c r="E20" s="12">
        <f>IF('Hodnotenie dodávateľov'!$B20="","",IFERROR(VLOOKUP('Hodnotenie dodávateľov'!$B20,'Číselníky a pokyny'!$A$4:$E$103,4,FALSE),""))</f>
        <v/>
      </c>
      <c r="F20" s="10" t="n"/>
      <c r="G20" s="13" t="n"/>
      <c r="H20" s="14" t="n"/>
      <c r="I20" s="15" t="n"/>
      <c r="J20" s="16" t="n"/>
      <c r="K20" s="16" t="n"/>
      <c r="L20" s="15" t="n"/>
      <c r="M20" s="16" t="n"/>
      <c r="N20" s="16" t="n"/>
      <c r="O20" s="16" t="n"/>
      <c r="P20" s="4">
        <f>IF(OR('Hodnotenie dodávateľov'!$B20="",'Hodnotenie dodávateľov'!$I20="",'Hodnotenie dodávateľov'!$J20="",'Hodnotenie dodávateľov'!$K20="",'Hodnotenie dodávateľov'!$M20="",'Hodnotenie dodávateľov'!$N20="",'Hodnotenie dodávateľov'!$O20=""),"",ROUND(('Hodnotenie dodávateľov'!$J20*0.25+'Hodnotenie dodávateľov'!$K20*0.15+'Hodnotenie dodávateľov'!$M20*0.15+'Hodnotenie dodávateľov'!$N20*0.20+'Hodnotenie dodávateľov'!$O20*0.15+'Hodnotenie dodávateľov'!$I20*5*0.10),2))</f>
        <v/>
      </c>
      <c r="Q20" s="17">
        <f>IF('Hodnotenie dodávateľov'!$P20="","",IF('Hodnotenie dodávateľov'!$P20&gt;=4.5,"Výborný",IF('Hodnotenie dodávateľov'!$P20&gt;=3.5,"Dobrý",IF('Hodnotenie dodávateľov'!$P20&gt;=2.5,"Vyhovujúci","Nevyhovujúci"))))</f>
        <v/>
      </c>
      <c r="R20" s="17">
        <f>IF('Hodnotenie dodávateľov'!$P20="","",IF(AND('Hodnotenie dodávateľov'!$P20&gt;=3.5,'Hodnotenie dodávateľov'!$L20&lt;=0.05,'Hodnotenie dodávateľov'!$I20&gt;=0.9),"Pokračovať v spolupráci","Vyhodnotiť nápravné opatrenia"))</f>
        <v/>
      </c>
      <c r="S20" s="10" t="n"/>
    </row>
    <row r="21">
      <c r="A21" s="9" t="inlineStr">
        <is>
          <t>HD-2026-013</t>
        </is>
      </c>
      <c r="B21" s="10" t="n"/>
      <c r="C21" s="11">
        <f>IF('Hodnotenie dodávateľov'!$B21="","",IFERROR(VLOOKUP('Hodnotenie dodávateľov'!$B21,'Číselníky a pokyny'!$A$4:$E$103,2,FALSE),""))</f>
        <v/>
      </c>
      <c r="D21" s="12">
        <f>IF('Hodnotenie dodávateľov'!$B21="","",IFERROR(VLOOKUP('Hodnotenie dodávateľov'!$B21,'Číselníky a pokyny'!$A$4:$E$103,3,FALSE),""))</f>
        <v/>
      </c>
      <c r="E21" s="12">
        <f>IF('Hodnotenie dodávateľov'!$B21="","",IFERROR(VLOOKUP('Hodnotenie dodávateľov'!$B21,'Číselníky a pokyny'!$A$4:$E$103,4,FALSE),""))</f>
        <v/>
      </c>
      <c r="F21" s="10" t="n"/>
      <c r="G21" s="13" t="n"/>
      <c r="H21" s="14" t="n"/>
      <c r="I21" s="15" t="n"/>
      <c r="J21" s="16" t="n"/>
      <c r="K21" s="16" t="n"/>
      <c r="L21" s="15" t="n"/>
      <c r="M21" s="16" t="n"/>
      <c r="N21" s="16" t="n"/>
      <c r="O21" s="16" t="n"/>
      <c r="P21" s="4">
        <f>IF(OR('Hodnotenie dodávateľov'!$B21="",'Hodnotenie dodávateľov'!$I21="",'Hodnotenie dodávateľov'!$J21="",'Hodnotenie dodávateľov'!$K21="",'Hodnotenie dodávateľov'!$M21="",'Hodnotenie dodávateľov'!$N21="",'Hodnotenie dodávateľov'!$O21=""),"",ROUND(('Hodnotenie dodávateľov'!$J21*0.25+'Hodnotenie dodávateľov'!$K21*0.15+'Hodnotenie dodávateľov'!$M21*0.15+'Hodnotenie dodávateľov'!$N21*0.20+'Hodnotenie dodávateľov'!$O21*0.15+'Hodnotenie dodávateľov'!$I21*5*0.10),2))</f>
        <v/>
      </c>
      <c r="Q21" s="17">
        <f>IF('Hodnotenie dodávateľov'!$P21="","",IF('Hodnotenie dodávateľov'!$P21&gt;=4.5,"Výborný",IF('Hodnotenie dodávateľov'!$P21&gt;=3.5,"Dobrý",IF('Hodnotenie dodávateľov'!$P21&gt;=2.5,"Vyhovujúci","Nevyhovujúci"))))</f>
        <v/>
      </c>
      <c r="R21" s="17">
        <f>IF('Hodnotenie dodávateľov'!$P21="","",IF(AND('Hodnotenie dodávateľov'!$P21&gt;=3.5,'Hodnotenie dodávateľov'!$L21&lt;=0.05,'Hodnotenie dodávateľov'!$I21&gt;=0.9),"Pokračovať v spolupráci","Vyhodnotiť nápravné opatrenia"))</f>
        <v/>
      </c>
      <c r="S21" s="10" t="n"/>
    </row>
    <row r="22">
      <c r="A22" s="18" t="inlineStr">
        <is>
          <t>HD-2026-014</t>
        </is>
      </c>
      <c r="B22" s="10" t="n"/>
      <c r="C22" s="11">
        <f>IF('Hodnotenie dodávateľov'!$B22="","",IFERROR(VLOOKUP('Hodnotenie dodávateľov'!$B22,'Číselníky a pokyny'!$A$4:$E$103,2,FALSE),""))</f>
        <v/>
      </c>
      <c r="D22" s="12">
        <f>IF('Hodnotenie dodávateľov'!$B22="","",IFERROR(VLOOKUP('Hodnotenie dodávateľov'!$B22,'Číselníky a pokyny'!$A$4:$E$103,3,FALSE),""))</f>
        <v/>
      </c>
      <c r="E22" s="12">
        <f>IF('Hodnotenie dodávateľov'!$B22="","",IFERROR(VLOOKUP('Hodnotenie dodávateľov'!$B22,'Číselníky a pokyny'!$A$4:$E$103,4,FALSE),""))</f>
        <v/>
      </c>
      <c r="F22" s="10" t="n"/>
      <c r="G22" s="13" t="n"/>
      <c r="H22" s="14" t="n"/>
      <c r="I22" s="15" t="n"/>
      <c r="J22" s="16" t="n"/>
      <c r="K22" s="16" t="n"/>
      <c r="L22" s="15" t="n"/>
      <c r="M22" s="16" t="n"/>
      <c r="N22" s="16" t="n"/>
      <c r="O22" s="16" t="n"/>
      <c r="P22" s="4">
        <f>IF(OR('Hodnotenie dodávateľov'!$B22="",'Hodnotenie dodávateľov'!$I22="",'Hodnotenie dodávateľov'!$J22="",'Hodnotenie dodávateľov'!$K22="",'Hodnotenie dodávateľov'!$M22="",'Hodnotenie dodávateľov'!$N22="",'Hodnotenie dodávateľov'!$O22=""),"",ROUND(('Hodnotenie dodávateľov'!$J22*0.25+'Hodnotenie dodávateľov'!$K22*0.15+'Hodnotenie dodávateľov'!$M22*0.15+'Hodnotenie dodávateľov'!$N22*0.20+'Hodnotenie dodávateľov'!$O22*0.15+'Hodnotenie dodávateľov'!$I22*5*0.10),2))</f>
        <v/>
      </c>
      <c r="Q22" s="17">
        <f>IF('Hodnotenie dodávateľov'!$P22="","",IF('Hodnotenie dodávateľov'!$P22&gt;=4.5,"Výborný",IF('Hodnotenie dodávateľov'!$P22&gt;=3.5,"Dobrý",IF('Hodnotenie dodávateľov'!$P22&gt;=2.5,"Vyhovujúci","Nevyhovujúci"))))</f>
        <v/>
      </c>
      <c r="R22" s="17">
        <f>IF('Hodnotenie dodávateľov'!$P22="","",IF(AND('Hodnotenie dodávateľov'!$P22&gt;=3.5,'Hodnotenie dodávateľov'!$L22&lt;=0.05,'Hodnotenie dodávateľov'!$I22&gt;=0.9),"Pokračovať v spolupráci","Vyhodnotiť nápravné opatrenia"))</f>
        <v/>
      </c>
      <c r="S22" s="10" t="n"/>
    </row>
    <row r="23">
      <c r="A23" s="9" t="inlineStr">
        <is>
          <t>HD-2026-015</t>
        </is>
      </c>
      <c r="B23" s="10" t="n"/>
      <c r="C23" s="11">
        <f>IF('Hodnotenie dodávateľov'!$B23="","",IFERROR(VLOOKUP('Hodnotenie dodávateľov'!$B23,'Číselníky a pokyny'!$A$4:$E$103,2,FALSE),""))</f>
        <v/>
      </c>
      <c r="D23" s="12">
        <f>IF('Hodnotenie dodávateľov'!$B23="","",IFERROR(VLOOKUP('Hodnotenie dodávateľov'!$B23,'Číselníky a pokyny'!$A$4:$E$103,3,FALSE),""))</f>
        <v/>
      </c>
      <c r="E23" s="12">
        <f>IF('Hodnotenie dodávateľov'!$B23="","",IFERROR(VLOOKUP('Hodnotenie dodávateľov'!$B23,'Číselníky a pokyny'!$A$4:$E$103,4,FALSE),""))</f>
        <v/>
      </c>
      <c r="F23" s="10" t="n"/>
      <c r="G23" s="13" t="n"/>
      <c r="H23" s="14" t="n"/>
      <c r="I23" s="15" t="n"/>
      <c r="J23" s="16" t="n"/>
      <c r="K23" s="16" t="n"/>
      <c r="L23" s="15" t="n"/>
      <c r="M23" s="16" t="n"/>
      <c r="N23" s="16" t="n"/>
      <c r="O23" s="16" t="n"/>
      <c r="P23" s="4">
        <f>IF(OR('Hodnotenie dodávateľov'!$B23="",'Hodnotenie dodávateľov'!$I23="",'Hodnotenie dodávateľov'!$J23="",'Hodnotenie dodávateľov'!$K23="",'Hodnotenie dodávateľov'!$M23="",'Hodnotenie dodávateľov'!$N23="",'Hodnotenie dodávateľov'!$O23=""),"",ROUND(('Hodnotenie dodávateľov'!$J23*0.25+'Hodnotenie dodávateľov'!$K23*0.15+'Hodnotenie dodávateľov'!$M23*0.15+'Hodnotenie dodávateľov'!$N23*0.20+'Hodnotenie dodávateľov'!$O23*0.15+'Hodnotenie dodávateľov'!$I23*5*0.10),2))</f>
        <v/>
      </c>
      <c r="Q23" s="17">
        <f>IF('Hodnotenie dodávateľov'!$P23="","",IF('Hodnotenie dodávateľov'!$P23&gt;=4.5,"Výborný",IF('Hodnotenie dodávateľov'!$P23&gt;=3.5,"Dobrý",IF('Hodnotenie dodávateľov'!$P23&gt;=2.5,"Vyhovujúci","Nevyhovujúci"))))</f>
        <v/>
      </c>
      <c r="R23" s="17">
        <f>IF('Hodnotenie dodávateľov'!$P23="","",IF(AND('Hodnotenie dodávateľov'!$P23&gt;=3.5,'Hodnotenie dodávateľov'!$L23&lt;=0.05,'Hodnotenie dodávateľov'!$I23&gt;=0.9),"Pokračovať v spolupráci","Vyhodnotiť nápravné opatrenia"))</f>
        <v/>
      </c>
      <c r="S23" s="10" t="n"/>
    </row>
    <row r="24">
      <c r="A24" s="18" t="inlineStr">
        <is>
          <t>HD-2026-016</t>
        </is>
      </c>
      <c r="B24" s="10" t="n"/>
      <c r="C24" s="11">
        <f>IF('Hodnotenie dodávateľov'!$B24="","",IFERROR(VLOOKUP('Hodnotenie dodávateľov'!$B24,'Číselníky a pokyny'!$A$4:$E$103,2,FALSE),""))</f>
        <v/>
      </c>
      <c r="D24" s="12">
        <f>IF('Hodnotenie dodávateľov'!$B24="","",IFERROR(VLOOKUP('Hodnotenie dodávateľov'!$B24,'Číselníky a pokyny'!$A$4:$E$103,3,FALSE),""))</f>
        <v/>
      </c>
      <c r="E24" s="12">
        <f>IF('Hodnotenie dodávateľov'!$B24="","",IFERROR(VLOOKUP('Hodnotenie dodávateľov'!$B24,'Číselníky a pokyny'!$A$4:$E$103,4,FALSE),""))</f>
        <v/>
      </c>
      <c r="F24" s="10" t="n"/>
      <c r="G24" s="13" t="n"/>
      <c r="H24" s="14" t="n"/>
      <c r="I24" s="15" t="n"/>
      <c r="J24" s="16" t="n"/>
      <c r="K24" s="16" t="n"/>
      <c r="L24" s="15" t="n"/>
      <c r="M24" s="16" t="n"/>
      <c r="N24" s="16" t="n"/>
      <c r="O24" s="16" t="n"/>
      <c r="P24" s="4">
        <f>IF(OR('Hodnotenie dodávateľov'!$B24="",'Hodnotenie dodávateľov'!$I24="",'Hodnotenie dodávateľov'!$J24="",'Hodnotenie dodávateľov'!$K24="",'Hodnotenie dodávateľov'!$M24="",'Hodnotenie dodávateľov'!$N24="",'Hodnotenie dodávateľov'!$O24=""),"",ROUND(('Hodnotenie dodávateľov'!$J24*0.25+'Hodnotenie dodávateľov'!$K24*0.15+'Hodnotenie dodávateľov'!$M24*0.15+'Hodnotenie dodávateľov'!$N24*0.20+'Hodnotenie dodávateľov'!$O24*0.15+'Hodnotenie dodávateľov'!$I24*5*0.10),2))</f>
        <v/>
      </c>
      <c r="Q24" s="17">
        <f>IF('Hodnotenie dodávateľov'!$P24="","",IF('Hodnotenie dodávateľov'!$P24&gt;=4.5,"Výborný",IF('Hodnotenie dodávateľov'!$P24&gt;=3.5,"Dobrý",IF('Hodnotenie dodávateľov'!$P24&gt;=2.5,"Vyhovujúci","Nevyhovujúci"))))</f>
        <v/>
      </c>
      <c r="R24" s="17">
        <f>IF('Hodnotenie dodávateľov'!$P24="","",IF(AND('Hodnotenie dodávateľov'!$P24&gt;=3.5,'Hodnotenie dodávateľov'!$L24&lt;=0.05,'Hodnotenie dodávateľov'!$I24&gt;=0.9),"Pokračovať v spolupráci","Vyhodnotiť nápravné opatrenia"))</f>
        <v/>
      </c>
      <c r="S24" s="10" t="n"/>
    </row>
    <row r="25">
      <c r="A25" s="9" t="inlineStr">
        <is>
          <t>HD-2026-017</t>
        </is>
      </c>
      <c r="B25" s="10" t="n"/>
      <c r="C25" s="11">
        <f>IF('Hodnotenie dodávateľov'!$B25="","",IFERROR(VLOOKUP('Hodnotenie dodávateľov'!$B25,'Číselníky a pokyny'!$A$4:$E$103,2,FALSE),""))</f>
        <v/>
      </c>
      <c r="D25" s="12">
        <f>IF('Hodnotenie dodávateľov'!$B25="","",IFERROR(VLOOKUP('Hodnotenie dodávateľov'!$B25,'Číselníky a pokyny'!$A$4:$E$103,3,FALSE),""))</f>
        <v/>
      </c>
      <c r="E25" s="12">
        <f>IF('Hodnotenie dodávateľov'!$B25="","",IFERROR(VLOOKUP('Hodnotenie dodávateľov'!$B25,'Číselníky a pokyny'!$A$4:$E$103,4,FALSE),""))</f>
        <v/>
      </c>
      <c r="F25" s="10" t="n"/>
      <c r="G25" s="13" t="n"/>
      <c r="H25" s="14" t="n"/>
      <c r="I25" s="15" t="n"/>
      <c r="J25" s="16" t="n"/>
      <c r="K25" s="16" t="n"/>
      <c r="L25" s="15" t="n"/>
      <c r="M25" s="16" t="n"/>
      <c r="N25" s="16" t="n"/>
      <c r="O25" s="16" t="n"/>
      <c r="P25" s="4">
        <f>IF(OR('Hodnotenie dodávateľov'!$B25="",'Hodnotenie dodávateľov'!$I25="",'Hodnotenie dodávateľov'!$J25="",'Hodnotenie dodávateľov'!$K25="",'Hodnotenie dodávateľov'!$M25="",'Hodnotenie dodávateľov'!$N25="",'Hodnotenie dodávateľov'!$O25=""),"",ROUND(('Hodnotenie dodávateľov'!$J25*0.25+'Hodnotenie dodávateľov'!$K25*0.15+'Hodnotenie dodávateľov'!$M25*0.15+'Hodnotenie dodávateľov'!$N25*0.20+'Hodnotenie dodávateľov'!$O25*0.15+'Hodnotenie dodávateľov'!$I25*5*0.10),2))</f>
        <v/>
      </c>
      <c r="Q25" s="17">
        <f>IF('Hodnotenie dodávateľov'!$P25="","",IF('Hodnotenie dodávateľov'!$P25&gt;=4.5,"Výborný",IF('Hodnotenie dodávateľov'!$P25&gt;=3.5,"Dobrý",IF('Hodnotenie dodávateľov'!$P25&gt;=2.5,"Vyhovujúci","Nevyhovujúci"))))</f>
        <v/>
      </c>
      <c r="R25" s="17">
        <f>IF('Hodnotenie dodávateľov'!$P25="","",IF(AND('Hodnotenie dodávateľov'!$P25&gt;=3.5,'Hodnotenie dodávateľov'!$L25&lt;=0.05,'Hodnotenie dodávateľov'!$I25&gt;=0.9),"Pokračovať v spolupráci","Vyhodnotiť nápravné opatrenia"))</f>
        <v/>
      </c>
      <c r="S25" s="10" t="n"/>
    </row>
    <row r="26">
      <c r="A26" s="18" t="inlineStr">
        <is>
          <t>HD-2026-018</t>
        </is>
      </c>
      <c r="B26" s="10" t="n"/>
      <c r="C26" s="11">
        <f>IF('Hodnotenie dodávateľov'!$B26="","",IFERROR(VLOOKUP('Hodnotenie dodávateľov'!$B26,'Číselníky a pokyny'!$A$4:$E$103,2,FALSE),""))</f>
        <v/>
      </c>
      <c r="D26" s="12">
        <f>IF('Hodnotenie dodávateľov'!$B26="","",IFERROR(VLOOKUP('Hodnotenie dodávateľov'!$B26,'Číselníky a pokyny'!$A$4:$E$103,3,FALSE),""))</f>
        <v/>
      </c>
      <c r="E26" s="12">
        <f>IF('Hodnotenie dodávateľov'!$B26="","",IFERROR(VLOOKUP('Hodnotenie dodávateľov'!$B26,'Číselníky a pokyny'!$A$4:$E$103,4,FALSE),""))</f>
        <v/>
      </c>
      <c r="F26" s="10" t="n"/>
      <c r="G26" s="13" t="n"/>
      <c r="H26" s="14" t="n"/>
      <c r="I26" s="15" t="n"/>
      <c r="J26" s="16" t="n"/>
      <c r="K26" s="16" t="n"/>
      <c r="L26" s="15" t="n"/>
      <c r="M26" s="16" t="n"/>
      <c r="N26" s="16" t="n"/>
      <c r="O26" s="16" t="n"/>
      <c r="P26" s="4">
        <f>IF(OR('Hodnotenie dodávateľov'!$B26="",'Hodnotenie dodávateľov'!$I26="",'Hodnotenie dodávateľov'!$J26="",'Hodnotenie dodávateľov'!$K26="",'Hodnotenie dodávateľov'!$M26="",'Hodnotenie dodávateľov'!$N26="",'Hodnotenie dodávateľov'!$O26=""),"",ROUND(('Hodnotenie dodávateľov'!$J26*0.25+'Hodnotenie dodávateľov'!$K26*0.15+'Hodnotenie dodávateľov'!$M26*0.15+'Hodnotenie dodávateľov'!$N26*0.20+'Hodnotenie dodávateľov'!$O26*0.15+'Hodnotenie dodávateľov'!$I26*5*0.10),2))</f>
        <v/>
      </c>
      <c r="Q26" s="17">
        <f>IF('Hodnotenie dodávateľov'!$P26="","",IF('Hodnotenie dodávateľov'!$P26&gt;=4.5,"Výborný",IF('Hodnotenie dodávateľov'!$P26&gt;=3.5,"Dobrý",IF('Hodnotenie dodávateľov'!$P26&gt;=2.5,"Vyhovujúci","Nevyhovujúci"))))</f>
        <v/>
      </c>
      <c r="R26" s="17">
        <f>IF('Hodnotenie dodávateľov'!$P26="","",IF(AND('Hodnotenie dodávateľov'!$P26&gt;=3.5,'Hodnotenie dodávateľov'!$L26&lt;=0.05,'Hodnotenie dodávateľov'!$I26&gt;=0.9),"Pokračovať v spolupráci","Vyhodnotiť nápravné opatrenia"))</f>
        <v/>
      </c>
      <c r="S26" s="10" t="n"/>
    </row>
    <row r="27">
      <c r="A27" s="9" t="inlineStr">
        <is>
          <t>HD-2026-019</t>
        </is>
      </c>
      <c r="B27" s="10" t="n"/>
      <c r="C27" s="11">
        <f>IF('Hodnotenie dodávateľov'!$B27="","",IFERROR(VLOOKUP('Hodnotenie dodávateľov'!$B27,'Číselníky a pokyny'!$A$4:$E$103,2,FALSE),""))</f>
        <v/>
      </c>
      <c r="D27" s="12">
        <f>IF('Hodnotenie dodávateľov'!$B27="","",IFERROR(VLOOKUP('Hodnotenie dodávateľov'!$B27,'Číselníky a pokyny'!$A$4:$E$103,3,FALSE),""))</f>
        <v/>
      </c>
      <c r="E27" s="12">
        <f>IF('Hodnotenie dodávateľov'!$B27="","",IFERROR(VLOOKUP('Hodnotenie dodávateľov'!$B27,'Číselníky a pokyny'!$A$4:$E$103,4,FALSE),""))</f>
        <v/>
      </c>
      <c r="F27" s="10" t="n"/>
      <c r="G27" s="13" t="n"/>
      <c r="H27" s="14" t="n"/>
      <c r="I27" s="15" t="n"/>
      <c r="J27" s="16" t="n"/>
      <c r="K27" s="16" t="n"/>
      <c r="L27" s="15" t="n"/>
      <c r="M27" s="16" t="n"/>
      <c r="N27" s="16" t="n"/>
      <c r="O27" s="16" t="n"/>
      <c r="P27" s="4">
        <f>IF(OR('Hodnotenie dodávateľov'!$B27="",'Hodnotenie dodávateľov'!$I27="",'Hodnotenie dodávateľov'!$J27="",'Hodnotenie dodávateľov'!$K27="",'Hodnotenie dodávateľov'!$M27="",'Hodnotenie dodávateľov'!$N27="",'Hodnotenie dodávateľov'!$O27=""),"",ROUND(('Hodnotenie dodávateľov'!$J27*0.25+'Hodnotenie dodávateľov'!$K27*0.15+'Hodnotenie dodávateľov'!$M27*0.15+'Hodnotenie dodávateľov'!$N27*0.20+'Hodnotenie dodávateľov'!$O27*0.15+'Hodnotenie dodávateľov'!$I27*5*0.10),2))</f>
        <v/>
      </c>
      <c r="Q27" s="17">
        <f>IF('Hodnotenie dodávateľov'!$P27="","",IF('Hodnotenie dodávateľov'!$P27&gt;=4.5,"Výborný",IF('Hodnotenie dodávateľov'!$P27&gt;=3.5,"Dobrý",IF('Hodnotenie dodávateľov'!$P27&gt;=2.5,"Vyhovujúci","Nevyhovujúci"))))</f>
        <v/>
      </c>
      <c r="R27" s="17">
        <f>IF('Hodnotenie dodávateľov'!$P27="","",IF(AND('Hodnotenie dodávateľov'!$P27&gt;=3.5,'Hodnotenie dodávateľov'!$L27&lt;=0.05,'Hodnotenie dodávateľov'!$I27&gt;=0.9),"Pokračovať v spolupráci","Vyhodnotiť nápravné opatrenia"))</f>
        <v/>
      </c>
      <c r="S27" s="10" t="n"/>
    </row>
    <row r="28">
      <c r="A28" s="18" t="inlineStr">
        <is>
          <t>HD-2026-020</t>
        </is>
      </c>
      <c r="B28" s="10" t="n"/>
      <c r="C28" s="11">
        <f>IF('Hodnotenie dodávateľov'!$B28="","",IFERROR(VLOOKUP('Hodnotenie dodávateľov'!$B28,'Číselníky a pokyny'!$A$4:$E$103,2,FALSE),""))</f>
        <v/>
      </c>
      <c r="D28" s="12">
        <f>IF('Hodnotenie dodávateľov'!$B28="","",IFERROR(VLOOKUP('Hodnotenie dodávateľov'!$B28,'Číselníky a pokyny'!$A$4:$E$103,3,FALSE),""))</f>
        <v/>
      </c>
      <c r="E28" s="12">
        <f>IF('Hodnotenie dodávateľov'!$B28="","",IFERROR(VLOOKUP('Hodnotenie dodávateľov'!$B28,'Číselníky a pokyny'!$A$4:$E$103,4,FALSE),""))</f>
        <v/>
      </c>
      <c r="F28" s="10" t="n"/>
      <c r="G28" s="13" t="n"/>
      <c r="H28" s="14" t="n"/>
      <c r="I28" s="15" t="n"/>
      <c r="J28" s="16" t="n"/>
      <c r="K28" s="16" t="n"/>
      <c r="L28" s="15" t="n"/>
      <c r="M28" s="16" t="n"/>
      <c r="N28" s="16" t="n"/>
      <c r="O28" s="16" t="n"/>
      <c r="P28" s="4">
        <f>IF(OR('Hodnotenie dodávateľov'!$B28="",'Hodnotenie dodávateľov'!$I28="",'Hodnotenie dodávateľov'!$J28="",'Hodnotenie dodávateľov'!$K28="",'Hodnotenie dodávateľov'!$M28="",'Hodnotenie dodávateľov'!$N28="",'Hodnotenie dodávateľov'!$O28=""),"",ROUND(('Hodnotenie dodávateľov'!$J28*0.25+'Hodnotenie dodávateľov'!$K28*0.15+'Hodnotenie dodávateľov'!$M28*0.15+'Hodnotenie dodávateľov'!$N28*0.20+'Hodnotenie dodávateľov'!$O28*0.15+'Hodnotenie dodávateľov'!$I28*5*0.10),2))</f>
        <v/>
      </c>
      <c r="Q28" s="17">
        <f>IF('Hodnotenie dodávateľov'!$P28="","",IF('Hodnotenie dodávateľov'!$P28&gt;=4.5,"Výborný",IF('Hodnotenie dodávateľov'!$P28&gt;=3.5,"Dobrý",IF('Hodnotenie dodávateľov'!$P28&gt;=2.5,"Vyhovujúci","Nevyhovujúci"))))</f>
        <v/>
      </c>
      <c r="R28" s="17">
        <f>IF('Hodnotenie dodávateľov'!$P28="","",IF(AND('Hodnotenie dodávateľov'!$P28&gt;=3.5,'Hodnotenie dodávateľov'!$L28&lt;=0.05,'Hodnotenie dodávateľov'!$I28&gt;=0.9),"Pokračovať v spolupráci","Vyhodnotiť nápravné opatrenia"))</f>
        <v/>
      </c>
      <c r="S28" s="10" t="n"/>
    </row>
    <row r="29">
      <c r="A29" s="9" t="inlineStr">
        <is>
          <t>HD-2026-021</t>
        </is>
      </c>
      <c r="B29" s="10" t="n"/>
      <c r="C29" s="11">
        <f>IF('Hodnotenie dodávateľov'!$B29="","",IFERROR(VLOOKUP('Hodnotenie dodávateľov'!$B29,'Číselníky a pokyny'!$A$4:$E$103,2,FALSE),""))</f>
        <v/>
      </c>
      <c r="D29" s="12">
        <f>IF('Hodnotenie dodávateľov'!$B29="","",IFERROR(VLOOKUP('Hodnotenie dodávateľov'!$B29,'Číselníky a pokyny'!$A$4:$E$103,3,FALSE),""))</f>
        <v/>
      </c>
      <c r="E29" s="12">
        <f>IF('Hodnotenie dodávateľov'!$B29="","",IFERROR(VLOOKUP('Hodnotenie dodávateľov'!$B29,'Číselníky a pokyny'!$A$4:$E$103,4,FALSE),""))</f>
        <v/>
      </c>
      <c r="F29" s="10" t="n"/>
      <c r="G29" s="13" t="n"/>
      <c r="H29" s="14" t="n"/>
      <c r="I29" s="15" t="n"/>
      <c r="J29" s="16" t="n"/>
      <c r="K29" s="16" t="n"/>
      <c r="L29" s="15" t="n"/>
      <c r="M29" s="16" t="n"/>
      <c r="N29" s="16" t="n"/>
      <c r="O29" s="16" t="n"/>
      <c r="P29" s="4">
        <f>IF(OR('Hodnotenie dodávateľov'!$B29="",'Hodnotenie dodávateľov'!$I29="",'Hodnotenie dodávateľov'!$J29="",'Hodnotenie dodávateľov'!$K29="",'Hodnotenie dodávateľov'!$M29="",'Hodnotenie dodávateľov'!$N29="",'Hodnotenie dodávateľov'!$O29=""),"",ROUND(('Hodnotenie dodávateľov'!$J29*0.25+'Hodnotenie dodávateľov'!$K29*0.15+'Hodnotenie dodávateľov'!$M29*0.15+'Hodnotenie dodávateľov'!$N29*0.20+'Hodnotenie dodávateľov'!$O29*0.15+'Hodnotenie dodávateľov'!$I29*5*0.10),2))</f>
        <v/>
      </c>
      <c r="Q29" s="17">
        <f>IF('Hodnotenie dodávateľov'!$P29="","",IF('Hodnotenie dodávateľov'!$P29&gt;=4.5,"Výborný",IF('Hodnotenie dodávateľov'!$P29&gt;=3.5,"Dobrý",IF('Hodnotenie dodávateľov'!$P29&gt;=2.5,"Vyhovujúci","Nevyhovujúci"))))</f>
        <v/>
      </c>
      <c r="R29" s="17">
        <f>IF('Hodnotenie dodávateľov'!$P29="","",IF(AND('Hodnotenie dodávateľov'!$P29&gt;=3.5,'Hodnotenie dodávateľov'!$L29&lt;=0.05,'Hodnotenie dodávateľov'!$I29&gt;=0.9),"Pokračovať v spolupráci","Vyhodnotiť nápravné opatrenia"))</f>
        <v/>
      </c>
      <c r="S29" s="10" t="n"/>
    </row>
    <row r="30">
      <c r="A30" s="18" t="inlineStr">
        <is>
          <t>HD-2026-022</t>
        </is>
      </c>
      <c r="B30" s="10" t="n"/>
      <c r="C30" s="11">
        <f>IF('Hodnotenie dodávateľov'!$B30="","",IFERROR(VLOOKUP('Hodnotenie dodávateľov'!$B30,'Číselníky a pokyny'!$A$4:$E$103,2,FALSE),""))</f>
        <v/>
      </c>
      <c r="D30" s="12">
        <f>IF('Hodnotenie dodávateľov'!$B30="","",IFERROR(VLOOKUP('Hodnotenie dodávateľov'!$B30,'Číselníky a pokyny'!$A$4:$E$103,3,FALSE),""))</f>
        <v/>
      </c>
      <c r="E30" s="12">
        <f>IF('Hodnotenie dodávateľov'!$B30="","",IFERROR(VLOOKUP('Hodnotenie dodávateľov'!$B30,'Číselníky a pokyny'!$A$4:$E$103,4,FALSE),""))</f>
        <v/>
      </c>
      <c r="F30" s="10" t="n"/>
      <c r="G30" s="13" t="n"/>
      <c r="H30" s="14" t="n"/>
      <c r="I30" s="15" t="n"/>
      <c r="J30" s="16" t="n"/>
      <c r="K30" s="16" t="n"/>
      <c r="L30" s="15" t="n"/>
      <c r="M30" s="16" t="n"/>
      <c r="N30" s="16" t="n"/>
      <c r="O30" s="16" t="n"/>
      <c r="P30" s="4">
        <f>IF(OR('Hodnotenie dodávateľov'!$B30="",'Hodnotenie dodávateľov'!$I30="",'Hodnotenie dodávateľov'!$J30="",'Hodnotenie dodávateľov'!$K30="",'Hodnotenie dodávateľov'!$M30="",'Hodnotenie dodávateľov'!$N30="",'Hodnotenie dodávateľov'!$O30=""),"",ROUND(('Hodnotenie dodávateľov'!$J30*0.25+'Hodnotenie dodávateľov'!$K30*0.15+'Hodnotenie dodávateľov'!$M30*0.15+'Hodnotenie dodávateľov'!$N30*0.20+'Hodnotenie dodávateľov'!$O30*0.15+'Hodnotenie dodávateľov'!$I30*5*0.10),2))</f>
        <v/>
      </c>
      <c r="Q30" s="17">
        <f>IF('Hodnotenie dodávateľov'!$P30="","",IF('Hodnotenie dodávateľov'!$P30&gt;=4.5,"Výborný",IF('Hodnotenie dodávateľov'!$P30&gt;=3.5,"Dobrý",IF('Hodnotenie dodávateľov'!$P30&gt;=2.5,"Vyhovujúci","Nevyhovujúci"))))</f>
        <v/>
      </c>
      <c r="R30" s="17">
        <f>IF('Hodnotenie dodávateľov'!$P30="","",IF(AND('Hodnotenie dodávateľov'!$P30&gt;=3.5,'Hodnotenie dodávateľov'!$L30&lt;=0.05,'Hodnotenie dodávateľov'!$I30&gt;=0.9),"Pokračovať v spolupráci","Vyhodnotiť nápravné opatrenia"))</f>
        <v/>
      </c>
      <c r="S30" s="10" t="n"/>
    </row>
    <row r="31">
      <c r="A31" s="9" t="inlineStr">
        <is>
          <t>HD-2026-023</t>
        </is>
      </c>
      <c r="B31" s="10" t="n"/>
      <c r="C31" s="11">
        <f>IF('Hodnotenie dodávateľov'!$B31="","",IFERROR(VLOOKUP('Hodnotenie dodávateľov'!$B31,'Číselníky a pokyny'!$A$4:$E$103,2,FALSE),""))</f>
        <v/>
      </c>
      <c r="D31" s="12">
        <f>IF('Hodnotenie dodávateľov'!$B31="","",IFERROR(VLOOKUP('Hodnotenie dodávateľov'!$B31,'Číselníky a pokyny'!$A$4:$E$103,3,FALSE),""))</f>
        <v/>
      </c>
      <c r="E31" s="12">
        <f>IF('Hodnotenie dodávateľov'!$B31="","",IFERROR(VLOOKUP('Hodnotenie dodávateľov'!$B31,'Číselníky a pokyny'!$A$4:$E$103,4,FALSE),""))</f>
        <v/>
      </c>
      <c r="F31" s="10" t="n"/>
      <c r="G31" s="13" t="n"/>
      <c r="H31" s="14" t="n"/>
      <c r="I31" s="15" t="n"/>
      <c r="J31" s="16" t="n"/>
      <c r="K31" s="16" t="n"/>
      <c r="L31" s="15" t="n"/>
      <c r="M31" s="16" t="n"/>
      <c r="N31" s="16" t="n"/>
      <c r="O31" s="16" t="n"/>
      <c r="P31" s="4">
        <f>IF(OR('Hodnotenie dodávateľov'!$B31="",'Hodnotenie dodávateľov'!$I31="",'Hodnotenie dodávateľov'!$J31="",'Hodnotenie dodávateľov'!$K31="",'Hodnotenie dodávateľov'!$M31="",'Hodnotenie dodávateľov'!$N31="",'Hodnotenie dodávateľov'!$O31=""),"",ROUND(('Hodnotenie dodávateľov'!$J31*0.25+'Hodnotenie dodávateľov'!$K31*0.15+'Hodnotenie dodávateľov'!$M31*0.15+'Hodnotenie dodávateľov'!$N31*0.20+'Hodnotenie dodávateľov'!$O31*0.15+'Hodnotenie dodávateľov'!$I31*5*0.10),2))</f>
        <v/>
      </c>
      <c r="Q31" s="17">
        <f>IF('Hodnotenie dodávateľov'!$P31="","",IF('Hodnotenie dodávateľov'!$P31&gt;=4.5,"Výborný",IF('Hodnotenie dodávateľov'!$P31&gt;=3.5,"Dobrý",IF('Hodnotenie dodávateľov'!$P31&gt;=2.5,"Vyhovujúci","Nevyhovujúci"))))</f>
        <v/>
      </c>
      <c r="R31" s="17">
        <f>IF('Hodnotenie dodávateľov'!$P31="","",IF(AND('Hodnotenie dodávateľov'!$P31&gt;=3.5,'Hodnotenie dodávateľov'!$L31&lt;=0.05,'Hodnotenie dodávateľov'!$I31&gt;=0.9),"Pokračovať v spolupráci","Vyhodnotiť nápravné opatrenia"))</f>
        <v/>
      </c>
      <c r="S31" s="10" t="n"/>
    </row>
    <row r="32">
      <c r="A32" s="18" t="inlineStr">
        <is>
          <t>HD-2026-024</t>
        </is>
      </c>
      <c r="B32" s="10" t="n"/>
      <c r="C32" s="11">
        <f>IF('Hodnotenie dodávateľov'!$B32="","",IFERROR(VLOOKUP('Hodnotenie dodávateľov'!$B32,'Číselníky a pokyny'!$A$4:$E$103,2,FALSE),""))</f>
        <v/>
      </c>
      <c r="D32" s="12">
        <f>IF('Hodnotenie dodávateľov'!$B32="","",IFERROR(VLOOKUP('Hodnotenie dodávateľov'!$B32,'Číselníky a pokyny'!$A$4:$E$103,3,FALSE),""))</f>
        <v/>
      </c>
      <c r="E32" s="12">
        <f>IF('Hodnotenie dodávateľov'!$B32="","",IFERROR(VLOOKUP('Hodnotenie dodávateľov'!$B32,'Číselníky a pokyny'!$A$4:$E$103,4,FALSE),""))</f>
        <v/>
      </c>
      <c r="F32" s="10" t="n"/>
      <c r="G32" s="13" t="n"/>
      <c r="H32" s="14" t="n"/>
      <c r="I32" s="15" t="n"/>
      <c r="J32" s="16" t="n"/>
      <c r="K32" s="16" t="n"/>
      <c r="L32" s="15" t="n"/>
      <c r="M32" s="16" t="n"/>
      <c r="N32" s="16" t="n"/>
      <c r="O32" s="16" t="n"/>
      <c r="P32" s="4">
        <f>IF(OR('Hodnotenie dodávateľov'!$B32="",'Hodnotenie dodávateľov'!$I32="",'Hodnotenie dodávateľov'!$J32="",'Hodnotenie dodávateľov'!$K32="",'Hodnotenie dodávateľov'!$M32="",'Hodnotenie dodávateľov'!$N32="",'Hodnotenie dodávateľov'!$O32=""),"",ROUND(('Hodnotenie dodávateľov'!$J32*0.25+'Hodnotenie dodávateľov'!$K32*0.15+'Hodnotenie dodávateľov'!$M32*0.15+'Hodnotenie dodávateľov'!$N32*0.20+'Hodnotenie dodávateľov'!$O32*0.15+'Hodnotenie dodávateľov'!$I32*5*0.10),2))</f>
        <v/>
      </c>
      <c r="Q32" s="17">
        <f>IF('Hodnotenie dodávateľov'!$P32="","",IF('Hodnotenie dodávateľov'!$P32&gt;=4.5,"Výborný",IF('Hodnotenie dodávateľov'!$P32&gt;=3.5,"Dobrý",IF('Hodnotenie dodávateľov'!$P32&gt;=2.5,"Vyhovujúci","Nevyhovujúci"))))</f>
        <v/>
      </c>
      <c r="R32" s="17">
        <f>IF('Hodnotenie dodávateľov'!$P32="","",IF(AND('Hodnotenie dodávateľov'!$P32&gt;=3.5,'Hodnotenie dodávateľov'!$L32&lt;=0.05,'Hodnotenie dodávateľov'!$I32&gt;=0.9),"Pokračovať v spolupráci","Vyhodnotiť nápravné opatrenia"))</f>
        <v/>
      </c>
      <c r="S32" s="10" t="n"/>
    </row>
    <row r="33">
      <c r="A33" s="9" t="inlineStr">
        <is>
          <t>HD-2026-025</t>
        </is>
      </c>
      <c r="B33" s="10" t="n"/>
      <c r="C33" s="11">
        <f>IF('Hodnotenie dodávateľov'!$B33="","",IFERROR(VLOOKUP('Hodnotenie dodávateľov'!$B33,'Číselníky a pokyny'!$A$4:$E$103,2,FALSE),""))</f>
        <v/>
      </c>
      <c r="D33" s="12">
        <f>IF('Hodnotenie dodávateľov'!$B33="","",IFERROR(VLOOKUP('Hodnotenie dodávateľov'!$B33,'Číselníky a pokyny'!$A$4:$E$103,3,FALSE),""))</f>
        <v/>
      </c>
      <c r="E33" s="12">
        <f>IF('Hodnotenie dodávateľov'!$B33="","",IFERROR(VLOOKUP('Hodnotenie dodávateľov'!$B33,'Číselníky a pokyny'!$A$4:$E$103,4,FALSE),""))</f>
        <v/>
      </c>
      <c r="F33" s="10" t="n"/>
      <c r="G33" s="13" t="n"/>
      <c r="H33" s="14" t="n"/>
      <c r="I33" s="15" t="n"/>
      <c r="J33" s="16" t="n"/>
      <c r="K33" s="16" t="n"/>
      <c r="L33" s="15" t="n"/>
      <c r="M33" s="16" t="n"/>
      <c r="N33" s="16" t="n"/>
      <c r="O33" s="16" t="n"/>
      <c r="P33" s="4">
        <f>IF(OR('Hodnotenie dodávateľov'!$B33="",'Hodnotenie dodávateľov'!$I33="",'Hodnotenie dodávateľov'!$J33="",'Hodnotenie dodávateľov'!$K33="",'Hodnotenie dodávateľov'!$M33="",'Hodnotenie dodávateľov'!$N33="",'Hodnotenie dodávateľov'!$O33=""),"",ROUND(('Hodnotenie dodávateľov'!$J33*0.25+'Hodnotenie dodávateľov'!$K33*0.15+'Hodnotenie dodávateľov'!$M33*0.15+'Hodnotenie dodávateľov'!$N33*0.20+'Hodnotenie dodávateľov'!$O33*0.15+'Hodnotenie dodávateľov'!$I33*5*0.10),2))</f>
        <v/>
      </c>
      <c r="Q33" s="17">
        <f>IF('Hodnotenie dodávateľov'!$P33="","",IF('Hodnotenie dodávateľov'!$P33&gt;=4.5,"Výborný",IF('Hodnotenie dodávateľov'!$P33&gt;=3.5,"Dobrý",IF('Hodnotenie dodávateľov'!$P33&gt;=2.5,"Vyhovujúci","Nevyhovujúci"))))</f>
        <v/>
      </c>
      <c r="R33" s="17">
        <f>IF('Hodnotenie dodávateľov'!$P33="","",IF(AND('Hodnotenie dodávateľov'!$P33&gt;=3.5,'Hodnotenie dodávateľov'!$L33&lt;=0.05,'Hodnotenie dodávateľov'!$I33&gt;=0.9),"Pokračovať v spolupráci","Vyhodnotiť nápravné opatrenia"))</f>
        <v/>
      </c>
      <c r="S33" s="10" t="n"/>
    </row>
    <row r="34">
      <c r="A34" s="18" t="inlineStr">
        <is>
          <t>HD-2026-026</t>
        </is>
      </c>
      <c r="B34" s="10" t="n"/>
      <c r="C34" s="11">
        <f>IF('Hodnotenie dodávateľov'!$B34="","",IFERROR(VLOOKUP('Hodnotenie dodávateľov'!$B34,'Číselníky a pokyny'!$A$4:$E$103,2,FALSE),""))</f>
        <v/>
      </c>
      <c r="D34" s="12">
        <f>IF('Hodnotenie dodávateľov'!$B34="","",IFERROR(VLOOKUP('Hodnotenie dodávateľov'!$B34,'Číselníky a pokyny'!$A$4:$E$103,3,FALSE),""))</f>
        <v/>
      </c>
      <c r="E34" s="12">
        <f>IF('Hodnotenie dodávateľov'!$B34="","",IFERROR(VLOOKUP('Hodnotenie dodávateľov'!$B34,'Číselníky a pokyny'!$A$4:$E$103,4,FALSE),""))</f>
        <v/>
      </c>
      <c r="F34" s="10" t="n"/>
      <c r="G34" s="13" t="n"/>
      <c r="H34" s="14" t="n"/>
      <c r="I34" s="15" t="n"/>
      <c r="J34" s="16" t="n"/>
      <c r="K34" s="16" t="n"/>
      <c r="L34" s="15" t="n"/>
      <c r="M34" s="16" t="n"/>
      <c r="N34" s="16" t="n"/>
      <c r="O34" s="16" t="n"/>
      <c r="P34" s="4">
        <f>IF(OR('Hodnotenie dodávateľov'!$B34="",'Hodnotenie dodávateľov'!$I34="",'Hodnotenie dodávateľov'!$J34="",'Hodnotenie dodávateľov'!$K34="",'Hodnotenie dodávateľov'!$M34="",'Hodnotenie dodávateľov'!$N34="",'Hodnotenie dodávateľov'!$O34=""),"",ROUND(('Hodnotenie dodávateľov'!$J34*0.25+'Hodnotenie dodávateľov'!$K34*0.15+'Hodnotenie dodávateľov'!$M34*0.15+'Hodnotenie dodávateľov'!$N34*0.20+'Hodnotenie dodávateľov'!$O34*0.15+'Hodnotenie dodávateľov'!$I34*5*0.10),2))</f>
        <v/>
      </c>
      <c r="Q34" s="17">
        <f>IF('Hodnotenie dodávateľov'!$P34="","",IF('Hodnotenie dodávateľov'!$P34&gt;=4.5,"Výborný",IF('Hodnotenie dodávateľov'!$P34&gt;=3.5,"Dobrý",IF('Hodnotenie dodávateľov'!$P34&gt;=2.5,"Vyhovujúci","Nevyhovujúci"))))</f>
        <v/>
      </c>
      <c r="R34" s="17">
        <f>IF('Hodnotenie dodávateľov'!$P34="","",IF(AND('Hodnotenie dodávateľov'!$P34&gt;=3.5,'Hodnotenie dodávateľov'!$L34&lt;=0.05,'Hodnotenie dodávateľov'!$I34&gt;=0.9),"Pokračovať v spolupráci","Vyhodnotiť nápravné opatrenia"))</f>
        <v/>
      </c>
      <c r="S34" s="10" t="n"/>
    </row>
    <row r="35">
      <c r="A35" s="9" t="inlineStr">
        <is>
          <t>HD-2026-027</t>
        </is>
      </c>
      <c r="B35" s="10" t="n"/>
      <c r="C35" s="11">
        <f>IF('Hodnotenie dodávateľov'!$B35="","",IFERROR(VLOOKUP('Hodnotenie dodávateľov'!$B35,'Číselníky a pokyny'!$A$4:$E$103,2,FALSE),""))</f>
        <v/>
      </c>
      <c r="D35" s="12">
        <f>IF('Hodnotenie dodávateľov'!$B35="","",IFERROR(VLOOKUP('Hodnotenie dodávateľov'!$B35,'Číselníky a pokyny'!$A$4:$E$103,3,FALSE),""))</f>
        <v/>
      </c>
      <c r="E35" s="12">
        <f>IF('Hodnotenie dodávateľov'!$B35="","",IFERROR(VLOOKUP('Hodnotenie dodávateľov'!$B35,'Číselníky a pokyny'!$A$4:$E$103,4,FALSE),""))</f>
        <v/>
      </c>
      <c r="F35" s="10" t="n"/>
      <c r="G35" s="13" t="n"/>
      <c r="H35" s="14" t="n"/>
      <c r="I35" s="15" t="n"/>
      <c r="J35" s="16" t="n"/>
      <c r="K35" s="16" t="n"/>
      <c r="L35" s="15" t="n"/>
      <c r="M35" s="16" t="n"/>
      <c r="N35" s="16" t="n"/>
      <c r="O35" s="16" t="n"/>
      <c r="P35" s="4">
        <f>IF(OR('Hodnotenie dodávateľov'!$B35="",'Hodnotenie dodávateľov'!$I35="",'Hodnotenie dodávateľov'!$J35="",'Hodnotenie dodávateľov'!$K35="",'Hodnotenie dodávateľov'!$M35="",'Hodnotenie dodávateľov'!$N35="",'Hodnotenie dodávateľov'!$O35=""),"",ROUND(('Hodnotenie dodávateľov'!$J35*0.25+'Hodnotenie dodávateľov'!$K35*0.15+'Hodnotenie dodávateľov'!$M35*0.15+'Hodnotenie dodávateľov'!$N35*0.20+'Hodnotenie dodávateľov'!$O35*0.15+'Hodnotenie dodávateľov'!$I35*5*0.10),2))</f>
        <v/>
      </c>
      <c r="Q35" s="17">
        <f>IF('Hodnotenie dodávateľov'!$P35="","",IF('Hodnotenie dodávateľov'!$P35&gt;=4.5,"Výborný",IF('Hodnotenie dodávateľov'!$P35&gt;=3.5,"Dobrý",IF('Hodnotenie dodávateľov'!$P35&gt;=2.5,"Vyhovujúci","Nevyhovujúci"))))</f>
        <v/>
      </c>
      <c r="R35" s="17">
        <f>IF('Hodnotenie dodávateľov'!$P35="","",IF(AND('Hodnotenie dodávateľov'!$P35&gt;=3.5,'Hodnotenie dodávateľov'!$L35&lt;=0.05,'Hodnotenie dodávateľov'!$I35&gt;=0.9),"Pokračovať v spolupráci","Vyhodnotiť nápravné opatrenia"))</f>
        <v/>
      </c>
      <c r="S35" s="10" t="n"/>
    </row>
    <row r="36">
      <c r="A36" s="18" t="inlineStr">
        <is>
          <t>HD-2026-028</t>
        </is>
      </c>
      <c r="B36" s="10" t="n"/>
      <c r="C36" s="11">
        <f>IF('Hodnotenie dodávateľov'!$B36="","",IFERROR(VLOOKUP('Hodnotenie dodávateľov'!$B36,'Číselníky a pokyny'!$A$4:$E$103,2,FALSE),""))</f>
        <v/>
      </c>
      <c r="D36" s="12">
        <f>IF('Hodnotenie dodávateľov'!$B36="","",IFERROR(VLOOKUP('Hodnotenie dodávateľov'!$B36,'Číselníky a pokyny'!$A$4:$E$103,3,FALSE),""))</f>
        <v/>
      </c>
      <c r="E36" s="12">
        <f>IF('Hodnotenie dodávateľov'!$B36="","",IFERROR(VLOOKUP('Hodnotenie dodávateľov'!$B36,'Číselníky a pokyny'!$A$4:$E$103,4,FALSE),""))</f>
        <v/>
      </c>
      <c r="F36" s="10" t="n"/>
      <c r="G36" s="13" t="n"/>
      <c r="H36" s="14" t="n"/>
      <c r="I36" s="15" t="n"/>
      <c r="J36" s="16" t="n"/>
      <c r="K36" s="16" t="n"/>
      <c r="L36" s="15" t="n"/>
      <c r="M36" s="16" t="n"/>
      <c r="N36" s="16" t="n"/>
      <c r="O36" s="16" t="n"/>
      <c r="P36" s="4">
        <f>IF(OR('Hodnotenie dodávateľov'!$B36="",'Hodnotenie dodávateľov'!$I36="",'Hodnotenie dodávateľov'!$J36="",'Hodnotenie dodávateľov'!$K36="",'Hodnotenie dodávateľov'!$M36="",'Hodnotenie dodávateľov'!$N36="",'Hodnotenie dodávateľov'!$O36=""),"",ROUND(('Hodnotenie dodávateľov'!$J36*0.25+'Hodnotenie dodávateľov'!$K36*0.15+'Hodnotenie dodávateľov'!$M36*0.15+'Hodnotenie dodávateľov'!$N36*0.20+'Hodnotenie dodávateľov'!$O36*0.15+'Hodnotenie dodávateľov'!$I36*5*0.10),2))</f>
        <v/>
      </c>
      <c r="Q36" s="17">
        <f>IF('Hodnotenie dodávateľov'!$P36="","",IF('Hodnotenie dodávateľov'!$P36&gt;=4.5,"Výborný",IF('Hodnotenie dodávateľov'!$P36&gt;=3.5,"Dobrý",IF('Hodnotenie dodávateľov'!$P36&gt;=2.5,"Vyhovujúci","Nevyhovujúci"))))</f>
        <v/>
      </c>
      <c r="R36" s="17">
        <f>IF('Hodnotenie dodávateľov'!$P36="","",IF(AND('Hodnotenie dodávateľov'!$P36&gt;=3.5,'Hodnotenie dodávateľov'!$L36&lt;=0.05,'Hodnotenie dodávateľov'!$I36&gt;=0.9),"Pokračovať v spolupráci","Vyhodnotiť nápravné opatrenia"))</f>
        <v/>
      </c>
      <c r="S36" s="10" t="n"/>
    </row>
    <row r="37">
      <c r="A37" s="9" t="inlineStr">
        <is>
          <t>HD-2026-029</t>
        </is>
      </c>
      <c r="B37" s="10" t="n"/>
      <c r="C37" s="11">
        <f>IF('Hodnotenie dodávateľov'!$B37="","",IFERROR(VLOOKUP('Hodnotenie dodávateľov'!$B37,'Číselníky a pokyny'!$A$4:$E$103,2,FALSE),""))</f>
        <v/>
      </c>
      <c r="D37" s="12">
        <f>IF('Hodnotenie dodávateľov'!$B37="","",IFERROR(VLOOKUP('Hodnotenie dodávateľov'!$B37,'Číselníky a pokyny'!$A$4:$E$103,3,FALSE),""))</f>
        <v/>
      </c>
      <c r="E37" s="12">
        <f>IF('Hodnotenie dodávateľov'!$B37="","",IFERROR(VLOOKUP('Hodnotenie dodávateľov'!$B37,'Číselníky a pokyny'!$A$4:$E$103,4,FALSE),""))</f>
        <v/>
      </c>
      <c r="F37" s="10" t="n"/>
      <c r="G37" s="13" t="n"/>
      <c r="H37" s="14" t="n"/>
      <c r="I37" s="15" t="n"/>
      <c r="J37" s="16" t="n"/>
      <c r="K37" s="16" t="n"/>
      <c r="L37" s="15" t="n"/>
      <c r="M37" s="16" t="n"/>
      <c r="N37" s="16" t="n"/>
      <c r="O37" s="16" t="n"/>
      <c r="P37" s="4">
        <f>IF(OR('Hodnotenie dodávateľov'!$B37="",'Hodnotenie dodávateľov'!$I37="",'Hodnotenie dodávateľov'!$J37="",'Hodnotenie dodávateľov'!$K37="",'Hodnotenie dodávateľov'!$M37="",'Hodnotenie dodávateľov'!$N37="",'Hodnotenie dodávateľov'!$O37=""),"",ROUND(('Hodnotenie dodávateľov'!$J37*0.25+'Hodnotenie dodávateľov'!$K37*0.15+'Hodnotenie dodávateľov'!$M37*0.15+'Hodnotenie dodávateľov'!$N37*0.20+'Hodnotenie dodávateľov'!$O37*0.15+'Hodnotenie dodávateľov'!$I37*5*0.10),2))</f>
        <v/>
      </c>
      <c r="Q37" s="17">
        <f>IF('Hodnotenie dodávateľov'!$P37="","",IF('Hodnotenie dodávateľov'!$P37&gt;=4.5,"Výborný",IF('Hodnotenie dodávateľov'!$P37&gt;=3.5,"Dobrý",IF('Hodnotenie dodávateľov'!$P37&gt;=2.5,"Vyhovujúci","Nevyhovujúci"))))</f>
        <v/>
      </c>
      <c r="R37" s="17">
        <f>IF('Hodnotenie dodávateľov'!$P37="","",IF(AND('Hodnotenie dodávateľov'!$P37&gt;=3.5,'Hodnotenie dodávateľov'!$L37&lt;=0.05,'Hodnotenie dodávateľov'!$I37&gt;=0.9),"Pokračovať v spolupráci","Vyhodnotiť nápravné opatrenia"))</f>
        <v/>
      </c>
      <c r="S37" s="10" t="n"/>
    </row>
    <row r="38">
      <c r="A38" s="18" t="inlineStr">
        <is>
          <t>HD-2026-030</t>
        </is>
      </c>
      <c r="B38" s="10" t="n"/>
      <c r="C38" s="11">
        <f>IF('Hodnotenie dodávateľov'!$B38="","",IFERROR(VLOOKUP('Hodnotenie dodávateľov'!$B38,'Číselníky a pokyny'!$A$4:$E$103,2,FALSE),""))</f>
        <v/>
      </c>
      <c r="D38" s="12">
        <f>IF('Hodnotenie dodávateľov'!$B38="","",IFERROR(VLOOKUP('Hodnotenie dodávateľov'!$B38,'Číselníky a pokyny'!$A$4:$E$103,3,FALSE),""))</f>
        <v/>
      </c>
      <c r="E38" s="12">
        <f>IF('Hodnotenie dodávateľov'!$B38="","",IFERROR(VLOOKUP('Hodnotenie dodávateľov'!$B38,'Číselníky a pokyny'!$A$4:$E$103,4,FALSE),""))</f>
        <v/>
      </c>
      <c r="F38" s="10" t="n"/>
      <c r="G38" s="13" t="n"/>
      <c r="H38" s="14" t="n"/>
      <c r="I38" s="15" t="n"/>
      <c r="J38" s="16" t="n"/>
      <c r="K38" s="16" t="n"/>
      <c r="L38" s="15" t="n"/>
      <c r="M38" s="16" t="n"/>
      <c r="N38" s="16" t="n"/>
      <c r="O38" s="16" t="n"/>
      <c r="P38" s="4">
        <f>IF(OR('Hodnotenie dodávateľov'!$B38="",'Hodnotenie dodávateľov'!$I38="",'Hodnotenie dodávateľov'!$J38="",'Hodnotenie dodávateľov'!$K38="",'Hodnotenie dodávateľov'!$M38="",'Hodnotenie dodávateľov'!$N38="",'Hodnotenie dodávateľov'!$O38=""),"",ROUND(('Hodnotenie dodávateľov'!$J38*0.25+'Hodnotenie dodávateľov'!$K38*0.15+'Hodnotenie dodávateľov'!$M38*0.15+'Hodnotenie dodávateľov'!$N38*0.20+'Hodnotenie dodávateľov'!$O38*0.15+'Hodnotenie dodávateľov'!$I38*5*0.10),2))</f>
        <v/>
      </c>
      <c r="Q38" s="17">
        <f>IF('Hodnotenie dodávateľov'!$P38="","",IF('Hodnotenie dodávateľov'!$P38&gt;=4.5,"Výborný",IF('Hodnotenie dodávateľov'!$P38&gt;=3.5,"Dobrý",IF('Hodnotenie dodávateľov'!$P38&gt;=2.5,"Vyhovujúci","Nevyhovujúci"))))</f>
        <v/>
      </c>
      <c r="R38" s="17">
        <f>IF('Hodnotenie dodávateľov'!$P38="","",IF(AND('Hodnotenie dodávateľov'!$P38&gt;=3.5,'Hodnotenie dodávateľov'!$L38&lt;=0.05,'Hodnotenie dodávateľov'!$I38&gt;=0.9),"Pokračovať v spolupráci","Vyhodnotiť nápravné opatrenia"))</f>
        <v/>
      </c>
      <c r="S38" s="10" t="n"/>
    </row>
    <row r="39">
      <c r="A39" s="9" t="inlineStr">
        <is>
          <t>HD-2026-031</t>
        </is>
      </c>
      <c r="B39" s="10" t="n"/>
      <c r="C39" s="11">
        <f>IF('Hodnotenie dodávateľov'!$B39="","",IFERROR(VLOOKUP('Hodnotenie dodávateľov'!$B39,'Číselníky a pokyny'!$A$4:$E$103,2,FALSE),""))</f>
        <v/>
      </c>
      <c r="D39" s="12">
        <f>IF('Hodnotenie dodávateľov'!$B39="","",IFERROR(VLOOKUP('Hodnotenie dodávateľov'!$B39,'Číselníky a pokyny'!$A$4:$E$103,3,FALSE),""))</f>
        <v/>
      </c>
      <c r="E39" s="12">
        <f>IF('Hodnotenie dodávateľov'!$B39="","",IFERROR(VLOOKUP('Hodnotenie dodávateľov'!$B39,'Číselníky a pokyny'!$A$4:$E$103,4,FALSE),""))</f>
        <v/>
      </c>
      <c r="F39" s="10" t="n"/>
      <c r="G39" s="13" t="n"/>
      <c r="H39" s="14" t="n"/>
      <c r="I39" s="15" t="n"/>
      <c r="J39" s="16" t="n"/>
      <c r="K39" s="16" t="n"/>
      <c r="L39" s="15" t="n"/>
      <c r="M39" s="16" t="n"/>
      <c r="N39" s="16" t="n"/>
      <c r="O39" s="16" t="n"/>
      <c r="P39" s="4">
        <f>IF(OR('Hodnotenie dodávateľov'!$B39="",'Hodnotenie dodávateľov'!$I39="",'Hodnotenie dodávateľov'!$J39="",'Hodnotenie dodávateľov'!$K39="",'Hodnotenie dodávateľov'!$M39="",'Hodnotenie dodávateľov'!$N39="",'Hodnotenie dodávateľov'!$O39=""),"",ROUND(('Hodnotenie dodávateľov'!$J39*0.25+'Hodnotenie dodávateľov'!$K39*0.15+'Hodnotenie dodávateľov'!$M39*0.15+'Hodnotenie dodávateľov'!$N39*0.20+'Hodnotenie dodávateľov'!$O39*0.15+'Hodnotenie dodávateľov'!$I39*5*0.10),2))</f>
        <v/>
      </c>
      <c r="Q39" s="17">
        <f>IF('Hodnotenie dodávateľov'!$P39="","",IF('Hodnotenie dodávateľov'!$P39&gt;=4.5,"Výborný",IF('Hodnotenie dodávateľov'!$P39&gt;=3.5,"Dobrý",IF('Hodnotenie dodávateľov'!$P39&gt;=2.5,"Vyhovujúci","Nevyhovujúci"))))</f>
        <v/>
      </c>
      <c r="R39" s="17">
        <f>IF('Hodnotenie dodávateľov'!$P39="","",IF(AND('Hodnotenie dodávateľov'!$P39&gt;=3.5,'Hodnotenie dodávateľov'!$L39&lt;=0.05,'Hodnotenie dodávateľov'!$I39&gt;=0.9),"Pokračovať v spolupráci","Vyhodnotiť nápravné opatrenia"))</f>
        <v/>
      </c>
      <c r="S39" s="10" t="n"/>
    </row>
    <row r="40">
      <c r="A40" s="18" t="inlineStr">
        <is>
          <t>HD-2026-032</t>
        </is>
      </c>
      <c r="B40" s="10" t="n"/>
      <c r="C40" s="11">
        <f>IF('Hodnotenie dodávateľov'!$B40="","",IFERROR(VLOOKUP('Hodnotenie dodávateľov'!$B40,'Číselníky a pokyny'!$A$4:$E$103,2,FALSE),""))</f>
        <v/>
      </c>
      <c r="D40" s="12">
        <f>IF('Hodnotenie dodávateľov'!$B40="","",IFERROR(VLOOKUP('Hodnotenie dodávateľov'!$B40,'Číselníky a pokyny'!$A$4:$E$103,3,FALSE),""))</f>
        <v/>
      </c>
      <c r="E40" s="12">
        <f>IF('Hodnotenie dodávateľov'!$B40="","",IFERROR(VLOOKUP('Hodnotenie dodávateľov'!$B40,'Číselníky a pokyny'!$A$4:$E$103,4,FALSE),""))</f>
        <v/>
      </c>
      <c r="F40" s="10" t="n"/>
      <c r="G40" s="13" t="n"/>
      <c r="H40" s="14" t="n"/>
      <c r="I40" s="15" t="n"/>
      <c r="J40" s="16" t="n"/>
      <c r="K40" s="16" t="n"/>
      <c r="L40" s="15" t="n"/>
      <c r="M40" s="16" t="n"/>
      <c r="N40" s="16" t="n"/>
      <c r="O40" s="16" t="n"/>
      <c r="P40" s="4">
        <f>IF(OR('Hodnotenie dodávateľov'!$B40="",'Hodnotenie dodávateľov'!$I40="",'Hodnotenie dodávateľov'!$J40="",'Hodnotenie dodávateľov'!$K40="",'Hodnotenie dodávateľov'!$M40="",'Hodnotenie dodávateľov'!$N40="",'Hodnotenie dodávateľov'!$O40=""),"",ROUND(('Hodnotenie dodávateľov'!$J40*0.25+'Hodnotenie dodávateľov'!$K40*0.15+'Hodnotenie dodávateľov'!$M40*0.15+'Hodnotenie dodávateľov'!$N40*0.20+'Hodnotenie dodávateľov'!$O40*0.15+'Hodnotenie dodávateľov'!$I40*5*0.10),2))</f>
        <v/>
      </c>
      <c r="Q40" s="17">
        <f>IF('Hodnotenie dodávateľov'!$P40="","",IF('Hodnotenie dodávateľov'!$P40&gt;=4.5,"Výborný",IF('Hodnotenie dodávateľov'!$P40&gt;=3.5,"Dobrý",IF('Hodnotenie dodávateľov'!$P40&gt;=2.5,"Vyhovujúci","Nevyhovujúci"))))</f>
        <v/>
      </c>
      <c r="R40" s="17">
        <f>IF('Hodnotenie dodávateľov'!$P40="","",IF(AND('Hodnotenie dodávateľov'!$P40&gt;=3.5,'Hodnotenie dodávateľov'!$L40&lt;=0.05,'Hodnotenie dodávateľov'!$I40&gt;=0.9),"Pokračovať v spolupráci","Vyhodnotiť nápravné opatrenia"))</f>
        <v/>
      </c>
      <c r="S40" s="10" t="n"/>
    </row>
    <row r="41">
      <c r="A41" s="9" t="inlineStr">
        <is>
          <t>HD-2026-033</t>
        </is>
      </c>
      <c r="B41" s="10" t="n"/>
      <c r="C41" s="11">
        <f>IF('Hodnotenie dodávateľov'!$B41="","",IFERROR(VLOOKUP('Hodnotenie dodávateľov'!$B41,'Číselníky a pokyny'!$A$4:$E$103,2,FALSE),""))</f>
        <v/>
      </c>
      <c r="D41" s="12">
        <f>IF('Hodnotenie dodávateľov'!$B41="","",IFERROR(VLOOKUP('Hodnotenie dodávateľov'!$B41,'Číselníky a pokyny'!$A$4:$E$103,3,FALSE),""))</f>
        <v/>
      </c>
      <c r="E41" s="12">
        <f>IF('Hodnotenie dodávateľov'!$B41="","",IFERROR(VLOOKUP('Hodnotenie dodávateľov'!$B41,'Číselníky a pokyny'!$A$4:$E$103,4,FALSE),""))</f>
        <v/>
      </c>
      <c r="F41" s="10" t="n"/>
      <c r="G41" s="13" t="n"/>
      <c r="H41" s="14" t="n"/>
      <c r="I41" s="15" t="n"/>
      <c r="J41" s="16" t="n"/>
      <c r="K41" s="16" t="n"/>
      <c r="L41" s="15" t="n"/>
      <c r="M41" s="16" t="n"/>
      <c r="N41" s="16" t="n"/>
      <c r="O41" s="16" t="n"/>
      <c r="P41" s="4">
        <f>IF(OR('Hodnotenie dodávateľov'!$B41="",'Hodnotenie dodávateľov'!$I41="",'Hodnotenie dodávateľov'!$J41="",'Hodnotenie dodávateľov'!$K41="",'Hodnotenie dodávateľov'!$M41="",'Hodnotenie dodávateľov'!$N41="",'Hodnotenie dodávateľov'!$O41=""),"",ROUND(('Hodnotenie dodávateľov'!$J41*0.25+'Hodnotenie dodávateľov'!$K41*0.15+'Hodnotenie dodávateľov'!$M41*0.15+'Hodnotenie dodávateľov'!$N41*0.20+'Hodnotenie dodávateľov'!$O41*0.15+'Hodnotenie dodávateľov'!$I41*5*0.10),2))</f>
        <v/>
      </c>
      <c r="Q41" s="17">
        <f>IF('Hodnotenie dodávateľov'!$P41="","",IF('Hodnotenie dodávateľov'!$P41&gt;=4.5,"Výborný",IF('Hodnotenie dodávateľov'!$P41&gt;=3.5,"Dobrý",IF('Hodnotenie dodávateľov'!$P41&gt;=2.5,"Vyhovujúci","Nevyhovujúci"))))</f>
        <v/>
      </c>
      <c r="R41" s="17">
        <f>IF('Hodnotenie dodávateľov'!$P41="","",IF(AND('Hodnotenie dodávateľov'!$P41&gt;=3.5,'Hodnotenie dodávateľov'!$L41&lt;=0.05,'Hodnotenie dodávateľov'!$I41&gt;=0.9),"Pokračovať v spolupráci","Vyhodnotiť nápravné opatrenia"))</f>
        <v/>
      </c>
      <c r="S41" s="10" t="n"/>
    </row>
    <row r="42">
      <c r="A42" s="18" t="inlineStr">
        <is>
          <t>HD-2026-034</t>
        </is>
      </c>
      <c r="B42" s="10" t="n"/>
      <c r="C42" s="11">
        <f>IF('Hodnotenie dodávateľov'!$B42="","",IFERROR(VLOOKUP('Hodnotenie dodávateľov'!$B42,'Číselníky a pokyny'!$A$4:$E$103,2,FALSE),""))</f>
        <v/>
      </c>
      <c r="D42" s="12">
        <f>IF('Hodnotenie dodávateľov'!$B42="","",IFERROR(VLOOKUP('Hodnotenie dodávateľov'!$B42,'Číselníky a pokyny'!$A$4:$E$103,3,FALSE),""))</f>
        <v/>
      </c>
      <c r="E42" s="12">
        <f>IF('Hodnotenie dodávateľov'!$B42="","",IFERROR(VLOOKUP('Hodnotenie dodávateľov'!$B42,'Číselníky a pokyny'!$A$4:$E$103,4,FALSE),""))</f>
        <v/>
      </c>
      <c r="F42" s="10" t="n"/>
      <c r="G42" s="13" t="n"/>
      <c r="H42" s="14" t="n"/>
      <c r="I42" s="15" t="n"/>
      <c r="J42" s="16" t="n"/>
      <c r="K42" s="16" t="n"/>
      <c r="L42" s="15" t="n"/>
      <c r="M42" s="16" t="n"/>
      <c r="N42" s="16" t="n"/>
      <c r="O42" s="16" t="n"/>
      <c r="P42" s="4">
        <f>IF(OR('Hodnotenie dodávateľov'!$B42="",'Hodnotenie dodávateľov'!$I42="",'Hodnotenie dodávateľov'!$J42="",'Hodnotenie dodávateľov'!$K42="",'Hodnotenie dodávateľov'!$M42="",'Hodnotenie dodávateľov'!$N42="",'Hodnotenie dodávateľov'!$O42=""),"",ROUND(('Hodnotenie dodávateľov'!$J42*0.25+'Hodnotenie dodávateľov'!$K42*0.15+'Hodnotenie dodávateľov'!$M42*0.15+'Hodnotenie dodávateľov'!$N42*0.20+'Hodnotenie dodávateľov'!$O42*0.15+'Hodnotenie dodávateľov'!$I42*5*0.10),2))</f>
        <v/>
      </c>
      <c r="Q42" s="17">
        <f>IF('Hodnotenie dodávateľov'!$P42="","",IF('Hodnotenie dodávateľov'!$P42&gt;=4.5,"Výborný",IF('Hodnotenie dodávateľov'!$P42&gt;=3.5,"Dobrý",IF('Hodnotenie dodávateľov'!$P42&gt;=2.5,"Vyhovujúci","Nevyhovujúci"))))</f>
        <v/>
      </c>
      <c r="R42" s="17">
        <f>IF('Hodnotenie dodávateľov'!$P42="","",IF(AND('Hodnotenie dodávateľov'!$P42&gt;=3.5,'Hodnotenie dodávateľov'!$L42&lt;=0.05,'Hodnotenie dodávateľov'!$I42&gt;=0.9),"Pokračovať v spolupráci","Vyhodnotiť nápravné opatrenia"))</f>
        <v/>
      </c>
      <c r="S42" s="10" t="n"/>
    </row>
    <row r="43">
      <c r="A43" s="9" t="inlineStr">
        <is>
          <t>HD-2026-035</t>
        </is>
      </c>
      <c r="B43" s="10" t="n"/>
      <c r="C43" s="11">
        <f>IF('Hodnotenie dodávateľov'!$B43="","",IFERROR(VLOOKUP('Hodnotenie dodávateľov'!$B43,'Číselníky a pokyny'!$A$4:$E$103,2,FALSE),""))</f>
        <v/>
      </c>
      <c r="D43" s="12">
        <f>IF('Hodnotenie dodávateľov'!$B43="","",IFERROR(VLOOKUP('Hodnotenie dodávateľov'!$B43,'Číselníky a pokyny'!$A$4:$E$103,3,FALSE),""))</f>
        <v/>
      </c>
      <c r="E43" s="12">
        <f>IF('Hodnotenie dodávateľov'!$B43="","",IFERROR(VLOOKUP('Hodnotenie dodávateľov'!$B43,'Číselníky a pokyny'!$A$4:$E$103,4,FALSE),""))</f>
        <v/>
      </c>
      <c r="F43" s="10" t="n"/>
      <c r="G43" s="13" t="n"/>
      <c r="H43" s="14" t="n"/>
      <c r="I43" s="15" t="n"/>
      <c r="J43" s="16" t="n"/>
      <c r="K43" s="16" t="n"/>
      <c r="L43" s="15" t="n"/>
      <c r="M43" s="16" t="n"/>
      <c r="N43" s="16" t="n"/>
      <c r="O43" s="16" t="n"/>
      <c r="P43" s="4">
        <f>IF(OR('Hodnotenie dodávateľov'!$B43="",'Hodnotenie dodávateľov'!$I43="",'Hodnotenie dodávateľov'!$J43="",'Hodnotenie dodávateľov'!$K43="",'Hodnotenie dodávateľov'!$M43="",'Hodnotenie dodávateľov'!$N43="",'Hodnotenie dodávateľov'!$O43=""),"",ROUND(('Hodnotenie dodávateľov'!$J43*0.25+'Hodnotenie dodávateľov'!$K43*0.15+'Hodnotenie dodávateľov'!$M43*0.15+'Hodnotenie dodávateľov'!$N43*0.20+'Hodnotenie dodávateľov'!$O43*0.15+'Hodnotenie dodávateľov'!$I43*5*0.10),2))</f>
        <v/>
      </c>
      <c r="Q43" s="17">
        <f>IF('Hodnotenie dodávateľov'!$P43="","",IF('Hodnotenie dodávateľov'!$P43&gt;=4.5,"Výborný",IF('Hodnotenie dodávateľov'!$P43&gt;=3.5,"Dobrý",IF('Hodnotenie dodávateľov'!$P43&gt;=2.5,"Vyhovujúci","Nevyhovujúci"))))</f>
        <v/>
      </c>
      <c r="R43" s="17">
        <f>IF('Hodnotenie dodávateľov'!$P43="","",IF(AND('Hodnotenie dodávateľov'!$P43&gt;=3.5,'Hodnotenie dodávateľov'!$L43&lt;=0.05,'Hodnotenie dodávateľov'!$I43&gt;=0.9),"Pokračovať v spolupráci","Vyhodnotiť nápravné opatrenia"))</f>
        <v/>
      </c>
      <c r="S43" s="10" t="n"/>
    </row>
    <row r="44">
      <c r="A44" s="18" t="inlineStr">
        <is>
          <t>HD-2026-036</t>
        </is>
      </c>
      <c r="B44" s="10" t="n"/>
      <c r="C44" s="11">
        <f>IF('Hodnotenie dodávateľov'!$B44="","",IFERROR(VLOOKUP('Hodnotenie dodávateľov'!$B44,'Číselníky a pokyny'!$A$4:$E$103,2,FALSE),""))</f>
        <v/>
      </c>
      <c r="D44" s="12">
        <f>IF('Hodnotenie dodávateľov'!$B44="","",IFERROR(VLOOKUP('Hodnotenie dodávateľov'!$B44,'Číselníky a pokyny'!$A$4:$E$103,3,FALSE),""))</f>
        <v/>
      </c>
      <c r="E44" s="12">
        <f>IF('Hodnotenie dodávateľov'!$B44="","",IFERROR(VLOOKUP('Hodnotenie dodávateľov'!$B44,'Číselníky a pokyny'!$A$4:$E$103,4,FALSE),""))</f>
        <v/>
      </c>
      <c r="F44" s="10" t="n"/>
      <c r="G44" s="13" t="n"/>
      <c r="H44" s="14" t="n"/>
      <c r="I44" s="15" t="n"/>
      <c r="J44" s="16" t="n"/>
      <c r="K44" s="16" t="n"/>
      <c r="L44" s="15" t="n"/>
      <c r="M44" s="16" t="n"/>
      <c r="N44" s="16" t="n"/>
      <c r="O44" s="16" t="n"/>
      <c r="P44" s="4">
        <f>IF(OR('Hodnotenie dodávateľov'!$B44="",'Hodnotenie dodávateľov'!$I44="",'Hodnotenie dodávateľov'!$J44="",'Hodnotenie dodávateľov'!$K44="",'Hodnotenie dodávateľov'!$M44="",'Hodnotenie dodávateľov'!$N44="",'Hodnotenie dodávateľov'!$O44=""),"",ROUND(('Hodnotenie dodávateľov'!$J44*0.25+'Hodnotenie dodávateľov'!$K44*0.15+'Hodnotenie dodávateľov'!$M44*0.15+'Hodnotenie dodávateľov'!$N44*0.20+'Hodnotenie dodávateľov'!$O44*0.15+'Hodnotenie dodávateľov'!$I44*5*0.10),2))</f>
        <v/>
      </c>
      <c r="Q44" s="17">
        <f>IF('Hodnotenie dodávateľov'!$P44="","",IF('Hodnotenie dodávateľov'!$P44&gt;=4.5,"Výborný",IF('Hodnotenie dodávateľov'!$P44&gt;=3.5,"Dobrý",IF('Hodnotenie dodávateľov'!$P44&gt;=2.5,"Vyhovujúci","Nevyhovujúci"))))</f>
        <v/>
      </c>
      <c r="R44" s="17">
        <f>IF('Hodnotenie dodávateľov'!$P44="","",IF(AND('Hodnotenie dodávateľov'!$P44&gt;=3.5,'Hodnotenie dodávateľov'!$L44&lt;=0.05,'Hodnotenie dodávateľov'!$I44&gt;=0.9),"Pokračovať v spolupráci","Vyhodnotiť nápravné opatrenia"))</f>
        <v/>
      </c>
      <c r="S44" s="10" t="n"/>
    </row>
    <row r="45">
      <c r="A45" s="9" t="inlineStr">
        <is>
          <t>HD-2026-037</t>
        </is>
      </c>
      <c r="B45" s="10" t="n"/>
      <c r="C45" s="11">
        <f>IF('Hodnotenie dodávateľov'!$B45="","",IFERROR(VLOOKUP('Hodnotenie dodávateľov'!$B45,'Číselníky a pokyny'!$A$4:$E$103,2,FALSE),""))</f>
        <v/>
      </c>
      <c r="D45" s="12">
        <f>IF('Hodnotenie dodávateľov'!$B45="","",IFERROR(VLOOKUP('Hodnotenie dodávateľov'!$B45,'Číselníky a pokyny'!$A$4:$E$103,3,FALSE),""))</f>
        <v/>
      </c>
      <c r="E45" s="12">
        <f>IF('Hodnotenie dodávateľov'!$B45="","",IFERROR(VLOOKUP('Hodnotenie dodávateľov'!$B45,'Číselníky a pokyny'!$A$4:$E$103,4,FALSE),""))</f>
        <v/>
      </c>
      <c r="F45" s="10" t="n"/>
      <c r="G45" s="13" t="n"/>
      <c r="H45" s="14" t="n"/>
      <c r="I45" s="15" t="n"/>
      <c r="J45" s="16" t="n"/>
      <c r="K45" s="16" t="n"/>
      <c r="L45" s="15" t="n"/>
      <c r="M45" s="16" t="n"/>
      <c r="N45" s="16" t="n"/>
      <c r="O45" s="16" t="n"/>
      <c r="P45" s="4">
        <f>IF(OR('Hodnotenie dodávateľov'!$B45="",'Hodnotenie dodávateľov'!$I45="",'Hodnotenie dodávateľov'!$J45="",'Hodnotenie dodávateľov'!$K45="",'Hodnotenie dodávateľov'!$M45="",'Hodnotenie dodávateľov'!$N45="",'Hodnotenie dodávateľov'!$O45=""),"",ROUND(('Hodnotenie dodávateľov'!$J45*0.25+'Hodnotenie dodávateľov'!$K45*0.15+'Hodnotenie dodávateľov'!$M45*0.15+'Hodnotenie dodávateľov'!$N45*0.20+'Hodnotenie dodávateľov'!$O45*0.15+'Hodnotenie dodávateľov'!$I45*5*0.10),2))</f>
        <v/>
      </c>
      <c r="Q45" s="17">
        <f>IF('Hodnotenie dodávateľov'!$P45="","",IF('Hodnotenie dodávateľov'!$P45&gt;=4.5,"Výborný",IF('Hodnotenie dodávateľov'!$P45&gt;=3.5,"Dobrý",IF('Hodnotenie dodávateľov'!$P45&gt;=2.5,"Vyhovujúci","Nevyhovujúci"))))</f>
        <v/>
      </c>
      <c r="R45" s="17">
        <f>IF('Hodnotenie dodávateľov'!$P45="","",IF(AND('Hodnotenie dodávateľov'!$P45&gt;=3.5,'Hodnotenie dodávateľov'!$L45&lt;=0.05,'Hodnotenie dodávateľov'!$I45&gt;=0.9),"Pokračovať v spolupráci","Vyhodnotiť nápravné opatrenia"))</f>
        <v/>
      </c>
      <c r="S45" s="10" t="n"/>
    </row>
    <row r="46">
      <c r="A46" s="18" t="inlineStr">
        <is>
          <t>HD-2026-038</t>
        </is>
      </c>
      <c r="B46" s="10" t="n"/>
      <c r="C46" s="11">
        <f>IF('Hodnotenie dodávateľov'!$B46="","",IFERROR(VLOOKUP('Hodnotenie dodávateľov'!$B46,'Číselníky a pokyny'!$A$4:$E$103,2,FALSE),""))</f>
        <v/>
      </c>
      <c r="D46" s="12">
        <f>IF('Hodnotenie dodávateľov'!$B46="","",IFERROR(VLOOKUP('Hodnotenie dodávateľov'!$B46,'Číselníky a pokyny'!$A$4:$E$103,3,FALSE),""))</f>
        <v/>
      </c>
      <c r="E46" s="12">
        <f>IF('Hodnotenie dodávateľov'!$B46="","",IFERROR(VLOOKUP('Hodnotenie dodávateľov'!$B46,'Číselníky a pokyny'!$A$4:$E$103,4,FALSE),""))</f>
        <v/>
      </c>
      <c r="F46" s="10" t="n"/>
      <c r="G46" s="13" t="n"/>
      <c r="H46" s="14" t="n"/>
      <c r="I46" s="15" t="n"/>
      <c r="J46" s="16" t="n"/>
      <c r="K46" s="16" t="n"/>
      <c r="L46" s="15" t="n"/>
      <c r="M46" s="16" t="n"/>
      <c r="N46" s="16" t="n"/>
      <c r="O46" s="16" t="n"/>
      <c r="P46" s="4">
        <f>IF(OR('Hodnotenie dodávateľov'!$B46="",'Hodnotenie dodávateľov'!$I46="",'Hodnotenie dodávateľov'!$J46="",'Hodnotenie dodávateľov'!$K46="",'Hodnotenie dodávateľov'!$M46="",'Hodnotenie dodávateľov'!$N46="",'Hodnotenie dodávateľov'!$O46=""),"",ROUND(('Hodnotenie dodávateľov'!$J46*0.25+'Hodnotenie dodávateľov'!$K46*0.15+'Hodnotenie dodávateľov'!$M46*0.15+'Hodnotenie dodávateľov'!$N46*0.20+'Hodnotenie dodávateľov'!$O46*0.15+'Hodnotenie dodávateľov'!$I46*5*0.10),2))</f>
        <v/>
      </c>
      <c r="Q46" s="17">
        <f>IF('Hodnotenie dodávateľov'!$P46="","",IF('Hodnotenie dodávateľov'!$P46&gt;=4.5,"Výborný",IF('Hodnotenie dodávateľov'!$P46&gt;=3.5,"Dobrý",IF('Hodnotenie dodávateľov'!$P46&gt;=2.5,"Vyhovujúci","Nevyhovujúci"))))</f>
        <v/>
      </c>
      <c r="R46" s="17">
        <f>IF('Hodnotenie dodávateľov'!$P46="","",IF(AND('Hodnotenie dodávateľov'!$P46&gt;=3.5,'Hodnotenie dodávateľov'!$L46&lt;=0.05,'Hodnotenie dodávateľov'!$I46&gt;=0.9),"Pokračovať v spolupráci","Vyhodnotiť nápravné opatrenia"))</f>
        <v/>
      </c>
      <c r="S46" s="10" t="n"/>
    </row>
    <row r="47">
      <c r="A47" s="9" t="inlineStr">
        <is>
          <t>HD-2026-039</t>
        </is>
      </c>
      <c r="B47" s="10" t="n"/>
      <c r="C47" s="11">
        <f>IF('Hodnotenie dodávateľov'!$B47="","",IFERROR(VLOOKUP('Hodnotenie dodávateľov'!$B47,'Číselníky a pokyny'!$A$4:$E$103,2,FALSE),""))</f>
        <v/>
      </c>
      <c r="D47" s="12">
        <f>IF('Hodnotenie dodávateľov'!$B47="","",IFERROR(VLOOKUP('Hodnotenie dodávateľov'!$B47,'Číselníky a pokyny'!$A$4:$E$103,3,FALSE),""))</f>
        <v/>
      </c>
      <c r="E47" s="12">
        <f>IF('Hodnotenie dodávateľov'!$B47="","",IFERROR(VLOOKUP('Hodnotenie dodávateľov'!$B47,'Číselníky a pokyny'!$A$4:$E$103,4,FALSE),""))</f>
        <v/>
      </c>
      <c r="F47" s="10" t="n"/>
      <c r="G47" s="13" t="n"/>
      <c r="H47" s="14" t="n"/>
      <c r="I47" s="15" t="n"/>
      <c r="J47" s="16" t="n"/>
      <c r="K47" s="16" t="n"/>
      <c r="L47" s="15" t="n"/>
      <c r="M47" s="16" t="n"/>
      <c r="N47" s="16" t="n"/>
      <c r="O47" s="16" t="n"/>
      <c r="P47" s="4">
        <f>IF(OR('Hodnotenie dodávateľov'!$B47="",'Hodnotenie dodávateľov'!$I47="",'Hodnotenie dodávateľov'!$J47="",'Hodnotenie dodávateľov'!$K47="",'Hodnotenie dodávateľov'!$M47="",'Hodnotenie dodávateľov'!$N47="",'Hodnotenie dodávateľov'!$O47=""),"",ROUND(('Hodnotenie dodávateľov'!$J47*0.25+'Hodnotenie dodávateľov'!$K47*0.15+'Hodnotenie dodávateľov'!$M47*0.15+'Hodnotenie dodávateľov'!$N47*0.20+'Hodnotenie dodávateľov'!$O47*0.15+'Hodnotenie dodávateľov'!$I47*5*0.10),2))</f>
        <v/>
      </c>
      <c r="Q47" s="17">
        <f>IF('Hodnotenie dodávateľov'!$P47="","",IF('Hodnotenie dodávateľov'!$P47&gt;=4.5,"Výborný",IF('Hodnotenie dodávateľov'!$P47&gt;=3.5,"Dobrý",IF('Hodnotenie dodávateľov'!$P47&gt;=2.5,"Vyhovujúci","Nevyhovujúci"))))</f>
        <v/>
      </c>
      <c r="R47" s="17">
        <f>IF('Hodnotenie dodávateľov'!$P47="","",IF(AND('Hodnotenie dodávateľov'!$P47&gt;=3.5,'Hodnotenie dodávateľov'!$L47&lt;=0.05,'Hodnotenie dodávateľov'!$I47&gt;=0.9),"Pokračovať v spolupráci","Vyhodnotiť nápravné opatrenia"))</f>
        <v/>
      </c>
      <c r="S47" s="10" t="n"/>
    </row>
    <row r="48">
      <c r="A48" s="18" t="inlineStr">
        <is>
          <t>HD-2026-040</t>
        </is>
      </c>
      <c r="B48" s="10" t="n"/>
      <c r="C48" s="11">
        <f>IF('Hodnotenie dodávateľov'!$B48="","",IFERROR(VLOOKUP('Hodnotenie dodávateľov'!$B48,'Číselníky a pokyny'!$A$4:$E$103,2,FALSE),""))</f>
        <v/>
      </c>
      <c r="D48" s="12">
        <f>IF('Hodnotenie dodávateľov'!$B48="","",IFERROR(VLOOKUP('Hodnotenie dodávateľov'!$B48,'Číselníky a pokyny'!$A$4:$E$103,3,FALSE),""))</f>
        <v/>
      </c>
      <c r="E48" s="12">
        <f>IF('Hodnotenie dodávateľov'!$B48="","",IFERROR(VLOOKUP('Hodnotenie dodávateľov'!$B48,'Číselníky a pokyny'!$A$4:$E$103,4,FALSE),""))</f>
        <v/>
      </c>
      <c r="F48" s="10" t="n"/>
      <c r="G48" s="13" t="n"/>
      <c r="H48" s="14" t="n"/>
      <c r="I48" s="15" t="n"/>
      <c r="J48" s="16" t="n"/>
      <c r="K48" s="16" t="n"/>
      <c r="L48" s="15" t="n"/>
      <c r="M48" s="16" t="n"/>
      <c r="N48" s="16" t="n"/>
      <c r="O48" s="16" t="n"/>
      <c r="P48" s="4">
        <f>IF(OR('Hodnotenie dodávateľov'!$B48="",'Hodnotenie dodávateľov'!$I48="",'Hodnotenie dodávateľov'!$J48="",'Hodnotenie dodávateľov'!$K48="",'Hodnotenie dodávateľov'!$M48="",'Hodnotenie dodávateľov'!$N48="",'Hodnotenie dodávateľov'!$O48=""),"",ROUND(('Hodnotenie dodávateľov'!$J48*0.25+'Hodnotenie dodávateľov'!$K48*0.15+'Hodnotenie dodávateľov'!$M48*0.15+'Hodnotenie dodávateľov'!$N48*0.20+'Hodnotenie dodávateľov'!$O48*0.15+'Hodnotenie dodávateľov'!$I48*5*0.10),2))</f>
        <v/>
      </c>
      <c r="Q48" s="17">
        <f>IF('Hodnotenie dodávateľov'!$P48="","",IF('Hodnotenie dodávateľov'!$P48&gt;=4.5,"Výborný",IF('Hodnotenie dodávateľov'!$P48&gt;=3.5,"Dobrý",IF('Hodnotenie dodávateľov'!$P48&gt;=2.5,"Vyhovujúci","Nevyhovujúci"))))</f>
        <v/>
      </c>
      <c r="R48" s="17">
        <f>IF('Hodnotenie dodávateľov'!$P48="","",IF(AND('Hodnotenie dodávateľov'!$P48&gt;=3.5,'Hodnotenie dodávateľov'!$L48&lt;=0.05,'Hodnotenie dodávateľov'!$I48&gt;=0.9),"Pokračovať v spolupráci","Vyhodnotiť nápravné opatrenia"))</f>
        <v/>
      </c>
      <c r="S48" s="10" t="n"/>
    </row>
    <row r="49">
      <c r="A49" s="9" t="inlineStr">
        <is>
          <t>HD-2026-041</t>
        </is>
      </c>
      <c r="B49" s="10" t="n"/>
      <c r="C49" s="11">
        <f>IF('Hodnotenie dodávateľov'!$B49="","",IFERROR(VLOOKUP('Hodnotenie dodávateľov'!$B49,'Číselníky a pokyny'!$A$4:$E$103,2,FALSE),""))</f>
        <v/>
      </c>
      <c r="D49" s="12">
        <f>IF('Hodnotenie dodávateľov'!$B49="","",IFERROR(VLOOKUP('Hodnotenie dodávateľov'!$B49,'Číselníky a pokyny'!$A$4:$E$103,3,FALSE),""))</f>
        <v/>
      </c>
      <c r="E49" s="12">
        <f>IF('Hodnotenie dodávateľov'!$B49="","",IFERROR(VLOOKUP('Hodnotenie dodávateľov'!$B49,'Číselníky a pokyny'!$A$4:$E$103,4,FALSE),""))</f>
        <v/>
      </c>
      <c r="F49" s="10" t="n"/>
      <c r="G49" s="13" t="n"/>
      <c r="H49" s="14" t="n"/>
      <c r="I49" s="15" t="n"/>
      <c r="J49" s="16" t="n"/>
      <c r="K49" s="16" t="n"/>
      <c r="L49" s="15" t="n"/>
      <c r="M49" s="16" t="n"/>
      <c r="N49" s="16" t="n"/>
      <c r="O49" s="16" t="n"/>
      <c r="P49" s="4">
        <f>IF(OR('Hodnotenie dodávateľov'!$B49="",'Hodnotenie dodávateľov'!$I49="",'Hodnotenie dodávateľov'!$J49="",'Hodnotenie dodávateľov'!$K49="",'Hodnotenie dodávateľov'!$M49="",'Hodnotenie dodávateľov'!$N49="",'Hodnotenie dodávateľov'!$O49=""),"",ROUND(('Hodnotenie dodávateľov'!$J49*0.25+'Hodnotenie dodávateľov'!$K49*0.15+'Hodnotenie dodávateľov'!$M49*0.15+'Hodnotenie dodávateľov'!$N49*0.20+'Hodnotenie dodávateľov'!$O49*0.15+'Hodnotenie dodávateľov'!$I49*5*0.10),2))</f>
        <v/>
      </c>
      <c r="Q49" s="17">
        <f>IF('Hodnotenie dodávateľov'!$P49="","",IF('Hodnotenie dodávateľov'!$P49&gt;=4.5,"Výborný",IF('Hodnotenie dodávateľov'!$P49&gt;=3.5,"Dobrý",IF('Hodnotenie dodávateľov'!$P49&gt;=2.5,"Vyhovujúci","Nevyhovujúci"))))</f>
        <v/>
      </c>
      <c r="R49" s="17">
        <f>IF('Hodnotenie dodávateľov'!$P49="","",IF(AND('Hodnotenie dodávateľov'!$P49&gt;=3.5,'Hodnotenie dodávateľov'!$L49&lt;=0.05,'Hodnotenie dodávateľov'!$I49&gt;=0.9),"Pokračovať v spolupráci","Vyhodnotiť nápravné opatrenia"))</f>
        <v/>
      </c>
      <c r="S49" s="10" t="n"/>
    </row>
    <row r="50">
      <c r="A50" s="18" t="inlineStr">
        <is>
          <t>HD-2026-042</t>
        </is>
      </c>
      <c r="B50" s="10" t="n"/>
      <c r="C50" s="11">
        <f>IF('Hodnotenie dodávateľov'!$B50="","",IFERROR(VLOOKUP('Hodnotenie dodávateľov'!$B50,'Číselníky a pokyny'!$A$4:$E$103,2,FALSE),""))</f>
        <v/>
      </c>
      <c r="D50" s="12">
        <f>IF('Hodnotenie dodávateľov'!$B50="","",IFERROR(VLOOKUP('Hodnotenie dodávateľov'!$B50,'Číselníky a pokyny'!$A$4:$E$103,3,FALSE),""))</f>
        <v/>
      </c>
      <c r="E50" s="12">
        <f>IF('Hodnotenie dodávateľov'!$B50="","",IFERROR(VLOOKUP('Hodnotenie dodávateľov'!$B50,'Číselníky a pokyny'!$A$4:$E$103,4,FALSE),""))</f>
        <v/>
      </c>
      <c r="F50" s="10" t="n"/>
      <c r="G50" s="13" t="n"/>
      <c r="H50" s="14" t="n"/>
      <c r="I50" s="15" t="n"/>
      <c r="J50" s="16" t="n"/>
      <c r="K50" s="16" t="n"/>
      <c r="L50" s="15" t="n"/>
      <c r="M50" s="16" t="n"/>
      <c r="N50" s="16" t="n"/>
      <c r="O50" s="16" t="n"/>
      <c r="P50" s="4">
        <f>IF(OR('Hodnotenie dodávateľov'!$B50="",'Hodnotenie dodávateľov'!$I50="",'Hodnotenie dodávateľov'!$J50="",'Hodnotenie dodávateľov'!$K50="",'Hodnotenie dodávateľov'!$M50="",'Hodnotenie dodávateľov'!$N50="",'Hodnotenie dodávateľov'!$O50=""),"",ROUND(('Hodnotenie dodávateľov'!$J50*0.25+'Hodnotenie dodávateľov'!$K50*0.15+'Hodnotenie dodávateľov'!$M50*0.15+'Hodnotenie dodávateľov'!$N50*0.20+'Hodnotenie dodávateľov'!$O50*0.15+'Hodnotenie dodávateľov'!$I50*5*0.10),2))</f>
        <v/>
      </c>
      <c r="Q50" s="17">
        <f>IF('Hodnotenie dodávateľov'!$P50="","",IF('Hodnotenie dodávateľov'!$P50&gt;=4.5,"Výborný",IF('Hodnotenie dodávateľov'!$P50&gt;=3.5,"Dobrý",IF('Hodnotenie dodávateľov'!$P50&gt;=2.5,"Vyhovujúci","Nevyhovujúci"))))</f>
        <v/>
      </c>
      <c r="R50" s="17">
        <f>IF('Hodnotenie dodávateľov'!$P50="","",IF(AND('Hodnotenie dodávateľov'!$P50&gt;=3.5,'Hodnotenie dodávateľov'!$L50&lt;=0.05,'Hodnotenie dodávateľov'!$I50&gt;=0.9),"Pokračovať v spolupráci","Vyhodnotiť nápravné opatrenia"))</f>
        <v/>
      </c>
      <c r="S50" s="10" t="n"/>
    </row>
    <row r="51">
      <c r="A51" s="9" t="inlineStr">
        <is>
          <t>HD-2026-043</t>
        </is>
      </c>
      <c r="B51" s="10" t="n"/>
      <c r="C51" s="11">
        <f>IF('Hodnotenie dodávateľov'!$B51="","",IFERROR(VLOOKUP('Hodnotenie dodávateľov'!$B51,'Číselníky a pokyny'!$A$4:$E$103,2,FALSE),""))</f>
        <v/>
      </c>
      <c r="D51" s="12">
        <f>IF('Hodnotenie dodávateľov'!$B51="","",IFERROR(VLOOKUP('Hodnotenie dodávateľov'!$B51,'Číselníky a pokyny'!$A$4:$E$103,3,FALSE),""))</f>
        <v/>
      </c>
      <c r="E51" s="12">
        <f>IF('Hodnotenie dodávateľov'!$B51="","",IFERROR(VLOOKUP('Hodnotenie dodávateľov'!$B51,'Číselníky a pokyny'!$A$4:$E$103,4,FALSE),""))</f>
        <v/>
      </c>
      <c r="F51" s="10" t="n"/>
      <c r="G51" s="13" t="n"/>
      <c r="H51" s="14" t="n"/>
      <c r="I51" s="15" t="n"/>
      <c r="J51" s="16" t="n"/>
      <c r="K51" s="16" t="n"/>
      <c r="L51" s="15" t="n"/>
      <c r="M51" s="16" t="n"/>
      <c r="N51" s="16" t="n"/>
      <c r="O51" s="16" t="n"/>
      <c r="P51" s="4">
        <f>IF(OR('Hodnotenie dodávateľov'!$B51="",'Hodnotenie dodávateľov'!$I51="",'Hodnotenie dodávateľov'!$J51="",'Hodnotenie dodávateľov'!$K51="",'Hodnotenie dodávateľov'!$M51="",'Hodnotenie dodávateľov'!$N51="",'Hodnotenie dodávateľov'!$O51=""),"",ROUND(('Hodnotenie dodávateľov'!$J51*0.25+'Hodnotenie dodávateľov'!$K51*0.15+'Hodnotenie dodávateľov'!$M51*0.15+'Hodnotenie dodávateľov'!$N51*0.20+'Hodnotenie dodávateľov'!$O51*0.15+'Hodnotenie dodávateľov'!$I51*5*0.10),2))</f>
        <v/>
      </c>
      <c r="Q51" s="17">
        <f>IF('Hodnotenie dodávateľov'!$P51="","",IF('Hodnotenie dodávateľov'!$P51&gt;=4.5,"Výborný",IF('Hodnotenie dodávateľov'!$P51&gt;=3.5,"Dobrý",IF('Hodnotenie dodávateľov'!$P51&gt;=2.5,"Vyhovujúci","Nevyhovujúci"))))</f>
        <v/>
      </c>
      <c r="R51" s="17">
        <f>IF('Hodnotenie dodávateľov'!$P51="","",IF(AND('Hodnotenie dodávateľov'!$P51&gt;=3.5,'Hodnotenie dodávateľov'!$L51&lt;=0.05,'Hodnotenie dodávateľov'!$I51&gt;=0.9),"Pokračovať v spolupráci","Vyhodnotiť nápravné opatrenia"))</f>
        <v/>
      </c>
      <c r="S51" s="10" t="n"/>
    </row>
    <row r="52">
      <c r="A52" s="18" t="inlineStr">
        <is>
          <t>HD-2026-044</t>
        </is>
      </c>
      <c r="B52" s="10" t="n"/>
      <c r="C52" s="11">
        <f>IF('Hodnotenie dodávateľov'!$B52="","",IFERROR(VLOOKUP('Hodnotenie dodávateľov'!$B52,'Číselníky a pokyny'!$A$4:$E$103,2,FALSE),""))</f>
        <v/>
      </c>
      <c r="D52" s="12">
        <f>IF('Hodnotenie dodávateľov'!$B52="","",IFERROR(VLOOKUP('Hodnotenie dodávateľov'!$B52,'Číselníky a pokyny'!$A$4:$E$103,3,FALSE),""))</f>
        <v/>
      </c>
      <c r="E52" s="12">
        <f>IF('Hodnotenie dodávateľov'!$B52="","",IFERROR(VLOOKUP('Hodnotenie dodávateľov'!$B52,'Číselníky a pokyny'!$A$4:$E$103,4,FALSE),""))</f>
        <v/>
      </c>
      <c r="F52" s="10" t="n"/>
      <c r="G52" s="13" t="n"/>
      <c r="H52" s="14" t="n"/>
      <c r="I52" s="15" t="n"/>
      <c r="J52" s="16" t="n"/>
      <c r="K52" s="16" t="n"/>
      <c r="L52" s="15" t="n"/>
      <c r="M52" s="16" t="n"/>
      <c r="N52" s="16" t="n"/>
      <c r="O52" s="16" t="n"/>
      <c r="P52" s="4">
        <f>IF(OR('Hodnotenie dodávateľov'!$B52="",'Hodnotenie dodávateľov'!$I52="",'Hodnotenie dodávateľov'!$J52="",'Hodnotenie dodávateľov'!$K52="",'Hodnotenie dodávateľov'!$M52="",'Hodnotenie dodávateľov'!$N52="",'Hodnotenie dodávateľov'!$O52=""),"",ROUND(('Hodnotenie dodávateľov'!$J52*0.25+'Hodnotenie dodávateľov'!$K52*0.15+'Hodnotenie dodávateľov'!$M52*0.15+'Hodnotenie dodávateľov'!$N52*0.20+'Hodnotenie dodávateľov'!$O52*0.15+'Hodnotenie dodávateľov'!$I52*5*0.10),2))</f>
        <v/>
      </c>
      <c r="Q52" s="17">
        <f>IF('Hodnotenie dodávateľov'!$P52="","",IF('Hodnotenie dodávateľov'!$P52&gt;=4.5,"Výborný",IF('Hodnotenie dodávateľov'!$P52&gt;=3.5,"Dobrý",IF('Hodnotenie dodávateľov'!$P52&gt;=2.5,"Vyhovujúci","Nevyhovujúci"))))</f>
        <v/>
      </c>
      <c r="R52" s="17">
        <f>IF('Hodnotenie dodávateľov'!$P52="","",IF(AND('Hodnotenie dodávateľov'!$P52&gt;=3.5,'Hodnotenie dodávateľov'!$L52&lt;=0.05,'Hodnotenie dodávateľov'!$I52&gt;=0.9),"Pokračovať v spolupráci","Vyhodnotiť nápravné opatrenia"))</f>
        <v/>
      </c>
      <c r="S52" s="10" t="n"/>
    </row>
    <row r="53">
      <c r="A53" s="9" t="inlineStr">
        <is>
          <t>HD-2026-045</t>
        </is>
      </c>
      <c r="B53" s="10" t="n"/>
      <c r="C53" s="11">
        <f>IF('Hodnotenie dodávateľov'!$B53="","",IFERROR(VLOOKUP('Hodnotenie dodávateľov'!$B53,'Číselníky a pokyny'!$A$4:$E$103,2,FALSE),""))</f>
        <v/>
      </c>
      <c r="D53" s="12">
        <f>IF('Hodnotenie dodávateľov'!$B53="","",IFERROR(VLOOKUP('Hodnotenie dodávateľov'!$B53,'Číselníky a pokyny'!$A$4:$E$103,3,FALSE),""))</f>
        <v/>
      </c>
      <c r="E53" s="12">
        <f>IF('Hodnotenie dodávateľov'!$B53="","",IFERROR(VLOOKUP('Hodnotenie dodávateľov'!$B53,'Číselníky a pokyny'!$A$4:$E$103,4,FALSE),""))</f>
        <v/>
      </c>
      <c r="F53" s="10" t="n"/>
      <c r="G53" s="13" t="n"/>
      <c r="H53" s="14" t="n"/>
      <c r="I53" s="15" t="n"/>
      <c r="J53" s="16" t="n"/>
      <c r="K53" s="16" t="n"/>
      <c r="L53" s="15" t="n"/>
      <c r="M53" s="16" t="n"/>
      <c r="N53" s="16" t="n"/>
      <c r="O53" s="16" t="n"/>
      <c r="P53" s="4">
        <f>IF(OR('Hodnotenie dodávateľov'!$B53="",'Hodnotenie dodávateľov'!$I53="",'Hodnotenie dodávateľov'!$J53="",'Hodnotenie dodávateľov'!$K53="",'Hodnotenie dodávateľov'!$M53="",'Hodnotenie dodávateľov'!$N53="",'Hodnotenie dodávateľov'!$O53=""),"",ROUND(('Hodnotenie dodávateľov'!$J53*0.25+'Hodnotenie dodávateľov'!$K53*0.15+'Hodnotenie dodávateľov'!$M53*0.15+'Hodnotenie dodávateľov'!$N53*0.20+'Hodnotenie dodávateľov'!$O53*0.15+'Hodnotenie dodávateľov'!$I53*5*0.10),2))</f>
        <v/>
      </c>
      <c r="Q53" s="17">
        <f>IF('Hodnotenie dodávateľov'!$P53="","",IF('Hodnotenie dodávateľov'!$P53&gt;=4.5,"Výborný",IF('Hodnotenie dodávateľov'!$P53&gt;=3.5,"Dobrý",IF('Hodnotenie dodávateľov'!$P53&gt;=2.5,"Vyhovujúci","Nevyhovujúci"))))</f>
        <v/>
      </c>
      <c r="R53" s="17">
        <f>IF('Hodnotenie dodávateľov'!$P53="","",IF(AND('Hodnotenie dodávateľov'!$P53&gt;=3.5,'Hodnotenie dodávateľov'!$L53&lt;=0.05,'Hodnotenie dodávateľov'!$I53&gt;=0.9),"Pokračovať v spolupráci","Vyhodnotiť nápravné opatrenia"))</f>
        <v/>
      </c>
      <c r="S53" s="10" t="n"/>
    </row>
    <row r="54">
      <c r="A54" s="18" t="inlineStr">
        <is>
          <t>HD-2026-046</t>
        </is>
      </c>
      <c r="B54" s="10" t="n"/>
      <c r="C54" s="11">
        <f>IF('Hodnotenie dodávateľov'!$B54="","",IFERROR(VLOOKUP('Hodnotenie dodávateľov'!$B54,'Číselníky a pokyny'!$A$4:$E$103,2,FALSE),""))</f>
        <v/>
      </c>
      <c r="D54" s="12">
        <f>IF('Hodnotenie dodávateľov'!$B54="","",IFERROR(VLOOKUP('Hodnotenie dodávateľov'!$B54,'Číselníky a pokyny'!$A$4:$E$103,3,FALSE),""))</f>
        <v/>
      </c>
      <c r="E54" s="12">
        <f>IF('Hodnotenie dodávateľov'!$B54="","",IFERROR(VLOOKUP('Hodnotenie dodávateľov'!$B54,'Číselníky a pokyny'!$A$4:$E$103,4,FALSE),""))</f>
        <v/>
      </c>
      <c r="F54" s="10" t="n"/>
      <c r="G54" s="13" t="n"/>
      <c r="H54" s="14" t="n"/>
      <c r="I54" s="15" t="n"/>
      <c r="J54" s="16" t="n"/>
      <c r="K54" s="16" t="n"/>
      <c r="L54" s="15" t="n"/>
      <c r="M54" s="16" t="n"/>
      <c r="N54" s="16" t="n"/>
      <c r="O54" s="16" t="n"/>
      <c r="P54" s="4">
        <f>IF(OR('Hodnotenie dodávateľov'!$B54="",'Hodnotenie dodávateľov'!$I54="",'Hodnotenie dodávateľov'!$J54="",'Hodnotenie dodávateľov'!$K54="",'Hodnotenie dodávateľov'!$M54="",'Hodnotenie dodávateľov'!$N54="",'Hodnotenie dodávateľov'!$O54=""),"",ROUND(('Hodnotenie dodávateľov'!$J54*0.25+'Hodnotenie dodávateľov'!$K54*0.15+'Hodnotenie dodávateľov'!$M54*0.15+'Hodnotenie dodávateľov'!$N54*0.20+'Hodnotenie dodávateľov'!$O54*0.15+'Hodnotenie dodávateľov'!$I54*5*0.10),2))</f>
        <v/>
      </c>
      <c r="Q54" s="17">
        <f>IF('Hodnotenie dodávateľov'!$P54="","",IF('Hodnotenie dodávateľov'!$P54&gt;=4.5,"Výborný",IF('Hodnotenie dodávateľov'!$P54&gt;=3.5,"Dobrý",IF('Hodnotenie dodávateľov'!$P54&gt;=2.5,"Vyhovujúci","Nevyhovujúci"))))</f>
        <v/>
      </c>
      <c r="R54" s="17">
        <f>IF('Hodnotenie dodávateľov'!$P54="","",IF(AND('Hodnotenie dodávateľov'!$P54&gt;=3.5,'Hodnotenie dodávateľov'!$L54&lt;=0.05,'Hodnotenie dodávateľov'!$I54&gt;=0.9),"Pokračovať v spolupráci","Vyhodnotiť nápravné opatrenia"))</f>
        <v/>
      </c>
      <c r="S54" s="10" t="n"/>
    </row>
    <row r="55">
      <c r="A55" s="9" t="inlineStr">
        <is>
          <t>HD-2026-047</t>
        </is>
      </c>
      <c r="B55" s="10" t="n"/>
      <c r="C55" s="11">
        <f>IF('Hodnotenie dodávateľov'!$B55="","",IFERROR(VLOOKUP('Hodnotenie dodávateľov'!$B55,'Číselníky a pokyny'!$A$4:$E$103,2,FALSE),""))</f>
        <v/>
      </c>
      <c r="D55" s="12">
        <f>IF('Hodnotenie dodávateľov'!$B55="","",IFERROR(VLOOKUP('Hodnotenie dodávateľov'!$B55,'Číselníky a pokyny'!$A$4:$E$103,3,FALSE),""))</f>
        <v/>
      </c>
      <c r="E55" s="12">
        <f>IF('Hodnotenie dodávateľov'!$B55="","",IFERROR(VLOOKUP('Hodnotenie dodávateľov'!$B55,'Číselníky a pokyny'!$A$4:$E$103,4,FALSE),""))</f>
        <v/>
      </c>
      <c r="F55" s="10" t="n"/>
      <c r="G55" s="13" t="n"/>
      <c r="H55" s="14" t="n"/>
      <c r="I55" s="15" t="n"/>
      <c r="J55" s="16" t="n"/>
      <c r="K55" s="16" t="n"/>
      <c r="L55" s="15" t="n"/>
      <c r="M55" s="16" t="n"/>
      <c r="N55" s="16" t="n"/>
      <c r="O55" s="16" t="n"/>
      <c r="P55" s="4">
        <f>IF(OR('Hodnotenie dodávateľov'!$B55="",'Hodnotenie dodávateľov'!$I55="",'Hodnotenie dodávateľov'!$J55="",'Hodnotenie dodávateľov'!$K55="",'Hodnotenie dodávateľov'!$M55="",'Hodnotenie dodávateľov'!$N55="",'Hodnotenie dodávateľov'!$O55=""),"",ROUND(('Hodnotenie dodávateľov'!$J55*0.25+'Hodnotenie dodávateľov'!$K55*0.15+'Hodnotenie dodávateľov'!$M55*0.15+'Hodnotenie dodávateľov'!$N55*0.20+'Hodnotenie dodávateľov'!$O55*0.15+'Hodnotenie dodávateľov'!$I55*5*0.10),2))</f>
        <v/>
      </c>
      <c r="Q55" s="17">
        <f>IF('Hodnotenie dodávateľov'!$P55="","",IF('Hodnotenie dodávateľov'!$P55&gt;=4.5,"Výborný",IF('Hodnotenie dodávateľov'!$P55&gt;=3.5,"Dobrý",IF('Hodnotenie dodávateľov'!$P55&gt;=2.5,"Vyhovujúci","Nevyhovujúci"))))</f>
        <v/>
      </c>
      <c r="R55" s="17">
        <f>IF('Hodnotenie dodávateľov'!$P55="","",IF(AND('Hodnotenie dodávateľov'!$P55&gt;=3.5,'Hodnotenie dodávateľov'!$L55&lt;=0.05,'Hodnotenie dodávateľov'!$I55&gt;=0.9),"Pokračovať v spolupráci","Vyhodnotiť nápravné opatrenia"))</f>
        <v/>
      </c>
      <c r="S55" s="10" t="n"/>
    </row>
    <row r="56">
      <c r="A56" s="18" t="inlineStr">
        <is>
          <t>HD-2026-048</t>
        </is>
      </c>
      <c r="B56" s="10" t="n"/>
      <c r="C56" s="11">
        <f>IF('Hodnotenie dodávateľov'!$B56="","",IFERROR(VLOOKUP('Hodnotenie dodávateľov'!$B56,'Číselníky a pokyny'!$A$4:$E$103,2,FALSE),""))</f>
        <v/>
      </c>
      <c r="D56" s="12">
        <f>IF('Hodnotenie dodávateľov'!$B56="","",IFERROR(VLOOKUP('Hodnotenie dodávateľov'!$B56,'Číselníky a pokyny'!$A$4:$E$103,3,FALSE),""))</f>
        <v/>
      </c>
      <c r="E56" s="12">
        <f>IF('Hodnotenie dodávateľov'!$B56="","",IFERROR(VLOOKUP('Hodnotenie dodávateľov'!$B56,'Číselníky a pokyny'!$A$4:$E$103,4,FALSE),""))</f>
        <v/>
      </c>
      <c r="F56" s="10" t="n"/>
      <c r="G56" s="13" t="n"/>
      <c r="H56" s="14" t="n"/>
      <c r="I56" s="15" t="n"/>
      <c r="J56" s="16" t="n"/>
      <c r="K56" s="16" t="n"/>
      <c r="L56" s="15" t="n"/>
      <c r="M56" s="16" t="n"/>
      <c r="N56" s="16" t="n"/>
      <c r="O56" s="16" t="n"/>
      <c r="P56" s="4">
        <f>IF(OR('Hodnotenie dodávateľov'!$B56="",'Hodnotenie dodávateľov'!$I56="",'Hodnotenie dodávateľov'!$J56="",'Hodnotenie dodávateľov'!$K56="",'Hodnotenie dodávateľov'!$M56="",'Hodnotenie dodávateľov'!$N56="",'Hodnotenie dodávateľov'!$O56=""),"",ROUND(('Hodnotenie dodávateľov'!$J56*0.25+'Hodnotenie dodávateľov'!$K56*0.15+'Hodnotenie dodávateľov'!$M56*0.15+'Hodnotenie dodávateľov'!$N56*0.20+'Hodnotenie dodávateľov'!$O56*0.15+'Hodnotenie dodávateľov'!$I56*5*0.10),2))</f>
        <v/>
      </c>
      <c r="Q56" s="17">
        <f>IF('Hodnotenie dodávateľov'!$P56="","",IF('Hodnotenie dodávateľov'!$P56&gt;=4.5,"Výborný",IF('Hodnotenie dodávateľov'!$P56&gt;=3.5,"Dobrý",IF('Hodnotenie dodávateľov'!$P56&gt;=2.5,"Vyhovujúci","Nevyhovujúci"))))</f>
        <v/>
      </c>
      <c r="R56" s="17">
        <f>IF('Hodnotenie dodávateľov'!$P56="","",IF(AND('Hodnotenie dodávateľov'!$P56&gt;=3.5,'Hodnotenie dodávateľov'!$L56&lt;=0.05,'Hodnotenie dodávateľov'!$I56&gt;=0.9),"Pokračovať v spolupráci","Vyhodnotiť nápravné opatrenia"))</f>
        <v/>
      </c>
      <c r="S56" s="10" t="n"/>
    </row>
    <row r="57">
      <c r="A57" s="9" t="inlineStr">
        <is>
          <t>HD-2026-049</t>
        </is>
      </c>
      <c r="B57" s="10" t="n"/>
      <c r="C57" s="11">
        <f>IF('Hodnotenie dodávateľov'!$B57="","",IFERROR(VLOOKUP('Hodnotenie dodávateľov'!$B57,'Číselníky a pokyny'!$A$4:$E$103,2,FALSE),""))</f>
        <v/>
      </c>
      <c r="D57" s="12">
        <f>IF('Hodnotenie dodávateľov'!$B57="","",IFERROR(VLOOKUP('Hodnotenie dodávateľov'!$B57,'Číselníky a pokyny'!$A$4:$E$103,3,FALSE),""))</f>
        <v/>
      </c>
      <c r="E57" s="12">
        <f>IF('Hodnotenie dodávateľov'!$B57="","",IFERROR(VLOOKUP('Hodnotenie dodávateľov'!$B57,'Číselníky a pokyny'!$A$4:$E$103,4,FALSE),""))</f>
        <v/>
      </c>
      <c r="F57" s="10" t="n"/>
      <c r="G57" s="13" t="n"/>
      <c r="H57" s="14" t="n"/>
      <c r="I57" s="15" t="n"/>
      <c r="J57" s="16" t="n"/>
      <c r="K57" s="16" t="n"/>
      <c r="L57" s="15" t="n"/>
      <c r="M57" s="16" t="n"/>
      <c r="N57" s="16" t="n"/>
      <c r="O57" s="16" t="n"/>
      <c r="P57" s="4">
        <f>IF(OR('Hodnotenie dodávateľov'!$B57="",'Hodnotenie dodávateľov'!$I57="",'Hodnotenie dodávateľov'!$J57="",'Hodnotenie dodávateľov'!$K57="",'Hodnotenie dodávateľov'!$M57="",'Hodnotenie dodávateľov'!$N57="",'Hodnotenie dodávateľov'!$O57=""),"",ROUND(('Hodnotenie dodávateľov'!$J57*0.25+'Hodnotenie dodávateľov'!$K57*0.15+'Hodnotenie dodávateľov'!$M57*0.15+'Hodnotenie dodávateľov'!$N57*0.20+'Hodnotenie dodávateľov'!$O57*0.15+'Hodnotenie dodávateľov'!$I57*5*0.10),2))</f>
        <v/>
      </c>
      <c r="Q57" s="17">
        <f>IF('Hodnotenie dodávateľov'!$P57="","",IF('Hodnotenie dodávateľov'!$P57&gt;=4.5,"Výborný",IF('Hodnotenie dodávateľov'!$P57&gt;=3.5,"Dobrý",IF('Hodnotenie dodávateľov'!$P57&gt;=2.5,"Vyhovujúci","Nevyhovujúci"))))</f>
        <v/>
      </c>
      <c r="R57" s="17">
        <f>IF('Hodnotenie dodávateľov'!$P57="","",IF(AND('Hodnotenie dodávateľov'!$P57&gt;=3.5,'Hodnotenie dodávateľov'!$L57&lt;=0.05,'Hodnotenie dodávateľov'!$I57&gt;=0.9),"Pokračovať v spolupráci","Vyhodnotiť nápravné opatrenia"))</f>
        <v/>
      </c>
      <c r="S57" s="10" t="n"/>
    </row>
    <row r="58">
      <c r="A58" s="18" t="inlineStr">
        <is>
          <t>HD-2026-050</t>
        </is>
      </c>
      <c r="B58" s="10" t="n"/>
      <c r="C58" s="11">
        <f>IF('Hodnotenie dodávateľov'!$B58="","",IFERROR(VLOOKUP('Hodnotenie dodávateľov'!$B58,'Číselníky a pokyny'!$A$4:$E$103,2,FALSE),""))</f>
        <v/>
      </c>
      <c r="D58" s="12">
        <f>IF('Hodnotenie dodávateľov'!$B58="","",IFERROR(VLOOKUP('Hodnotenie dodávateľov'!$B58,'Číselníky a pokyny'!$A$4:$E$103,3,FALSE),""))</f>
        <v/>
      </c>
      <c r="E58" s="12">
        <f>IF('Hodnotenie dodávateľov'!$B58="","",IFERROR(VLOOKUP('Hodnotenie dodávateľov'!$B58,'Číselníky a pokyny'!$A$4:$E$103,4,FALSE),""))</f>
        <v/>
      </c>
      <c r="F58" s="10" t="n"/>
      <c r="G58" s="13" t="n"/>
      <c r="H58" s="14" t="n"/>
      <c r="I58" s="15" t="n"/>
      <c r="J58" s="16" t="n"/>
      <c r="K58" s="16" t="n"/>
      <c r="L58" s="15" t="n"/>
      <c r="M58" s="16" t="n"/>
      <c r="N58" s="16" t="n"/>
      <c r="O58" s="16" t="n"/>
      <c r="P58" s="4">
        <f>IF(OR('Hodnotenie dodávateľov'!$B58="",'Hodnotenie dodávateľov'!$I58="",'Hodnotenie dodávateľov'!$J58="",'Hodnotenie dodávateľov'!$K58="",'Hodnotenie dodávateľov'!$M58="",'Hodnotenie dodávateľov'!$N58="",'Hodnotenie dodávateľov'!$O58=""),"",ROUND(('Hodnotenie dodávateľov'!$J58*0.25+'Hodnotenie dodávateľov'!$K58*0.15+'Hodnotenie dodávateľov'!$M58*0.15+'Hodnotenie dodávateľov'!$N58*0.20+'Hodnotenie dodávateľov'!$O58*0.15+'Hodnotenie dodávateľov'!$I58*5*0.10),2))</f>
        <v/>
      </c>
      <c r="Q58" s="17">
        <f>IF('Hodnotenie dodávateľov'!$P58="","",IF('Hodnotenie dodávateľov'!$P58&gt;=4.5,"Výborný",IF('Hodnotenie dodávateľov'!$P58&gt;=3.5,"Dobrý",IF('Hodnotenie dodávateľov'!$P58&gt;=2.5,"Vyhovujúci","Nevyhovujúci"))))</f>
        <v/>
      </c>
      <c r="R58" s="17">
        <f>IF('Hodnotenie dodávateľov'!$P58="","",IF(AND('Hodnotenie dodávateľov'!$P58&gt;=3.5,'Hodnotenie dodávateľov'!$L58&lt;=0.05,'Hodnotenie dodávateľov'!$I58&gt;=0.9),"Pokračovať v spolupráci","Vyhodnotiť nápravné opatrenia"))</f>
        <v/>
      </c>
      <c r="S58" s="10" t="n"/>
    </row>
    <row r="59">
      <c r="A59" s="9" t="inlineStr">
        <is>
          <t>HD-2026-051</t>
        </is>
      </c>
      <c r="B59" s="10" t="n"/>
      <c r="C59" s="11">
        <f>IF('Hodnotenie dodávateľov'!$B59="","",IFERROR(VLOOKUP('Hodnotenie dodávateľov'!$B59,'Číselníky a pokyny'!$A$4:$E$103,2,FALSE),""))</f>
        <v/>
      </c>
      <c r="D59" s="12">
        <f>IF('Hodnotenie dodávateľov'!$B59="","",IFERROR(VLOOKUP('Hodnotenie dodávateľov'!$B59,'Číselníky a pokyny'!$A$4:$E$103,3,FALSE),""))</f>
        <v/>
      </c>
      <c r="E59" s="12">
        <f>IF('Hodnotenie dodávateľov'!$B59="","",IFERROR(VLOOKUP('Hodnotenie dodávateľov'!$B59,'Číselníky a pokyny'!$A$4:$E$103,4,FALSE),""))</f>
        <v/>
      </c>
      <c r="F59" s="10" t="n"/>
      <c r="G59" s="13" t="n"/>
      <c r="H59" s="14" t="n"/>
      <c r="I59" s="15" t="n"/>
      <c r="J59" s="16" t="n"/>
      <c r="K59" s="16" t="n"/>
      <c r="L59" s="15" t="n"/>
      <c r="M59" s="16" t="n"/>
      <c r="N59" s="16" t="n"/>
      <c r="O59" s="16" t="n"/>
      <c r="P59" s="4">
        <f>IF(OR('Hodnotenie dodávateľov'!$B59="",'Hodnotenie dodávateľov'!$I59="",'Hodnotenie dodávateľov'!$J59="",'Hodnotenie dodávateľov'!$K59="",'Hodnotenie dodávateľov'!$M59="",'Hodnotenie dodávateľov'!$N59="",'Hodnotenie dodávateľov'!$O59=""),"",ROUND(('Hodnotenie dodávateľov'!$J59*0.25+'Hodnotenie dodávateľov'!$K59*0.15+'Hodnotenie dodávateľov'!$M59*0.15+'Hodnotenie dodávateľov'!$N59*0.20+'Hodnotenie dodávateľov'!$O59*0.15+'Hodnotenie dodávateľov'!$I59*5*0.10),2))</f>
        <v/>
      </c>
      <c r="Q59" s="17">
        <f>IF('Hodnotenie dodávateľov'!$P59="","",IF('Hodnotenie dodávateľov'!$P59&gt;=4.5,"Výborný",IF('Hodnotenie dodávateľov'!$P59&gt;=3.5,"Dobrý",IF('Hodnotenie dodávateľov'!$P59&gt;=2.5,"Vyhovujúci","Nevyhovujúci"))))</f>
        <v/>
      </c>
      <c r="R59" s="17">
        <f>IF('Hodnotenie dodávateľov'!$P59="","",IF(AND('Hodnotenie dodávateľov'!$P59&gt;=3.5,'Hodnotenie dodávateľov'!$L59&lt;=0.05,'Hodnotenie dodávateľov'!$I59&gt;=0.9),"Pokračovať v spolupráci","Vyhodnotiť nápravné opatrenia"))</f>
        <v/>
      </c>
      <c r="S59" s="10" t="n"/>
    </row>
    <row r="60">
      <c r="A60" s="18" t="inlineStr">
        <is>
          <t>HD-2026-052</t>
        </is>
      </c>
      <c r="B60" s="10" t="n"/>
      <c r="C60" s="11">
        <f>IF('Hodnotenie dodávateľov'!$B60="","",IFERROR(VLOOKUP('Hodnotenie dodávateľov'!$B60,'Číselníky a pokyny'!$A$4:$E$103,2,FALSE),""))</f>
        <v/>
      </c>
      <c r="D60" s="12">
        <f>IF('Hodnotenie dodávateľov'!$B60="","",IFERROR(VLOOKUP('Hodnotenie dodávateľov'!$B60,'Číselníky a pokyny'!$A$4:$E$103,3,FALSE),""))</f>
        <v/>
      </c>
      <c r="E60" s="12">
        <f>IF('Hodnotenie dodávateľov'!$B60="","",IFERROR(VLOOKUP('Hodnotenie dodávateľov'!$B60,'Číselníky a pokyny'!$A$4:$E$103,4,FALSE),""))</f>
        <v/>
      </c>
      <c r="F60" s="10" t="n"/>
      <c r="G60" s="13" t="n"/>
      <c r="H60" s="14" t="n"/>
      <c r="I60" s="15" t="n"/>
      <c r="J60" s="16" t="n"/>
      <c r="K60" s="16" t="n"/>
      <c r="L60" s="15" t="n"/>
      <c r="M60" s="16" t="n"/>
      <c r="N60" s="16" t="n"/>
      <c r="O60" s="16" t="n"/>
      <c r="P60" s="4">
        <f>IF(OR('Hodnotenie dodávateľov'!$B60="",'Hodnotenie dodávateľov'!$I60="",'Hodnotenie dodávateľov'!$J60="",'Hodnotenie dodávateľov'!$K60="",'Hodnotenie dodávateľov'!$M60="",'Hodnotenie dodávateľov'!$N60="",'Hodnotenie dodávateľov'!$O60=""),"",ROUND(('Hodnotenie dodávateľov'!$J60*0.25+'Hodnotenie dodávateľov'!$K60*0.15+'Hodnotenie dodávateľov'!$M60*0.15+'Hodnotenie dodávateľov'!$N60*0.20+'Hodnotenie dodávateľov'!$O60*0.15+'Hodnotenie dodávateľov'!$I60*5*0.10),2))</f>
        <v/>
      </c>
      <c r="Q60" s="17">
        <f>IF('Hodnotenie dodávateľov'!$P60="","",IF('Hodnotenie dodávateľov'!$P60&gt;=4.5,"Výborný",IF('Hodnotenie dodávateľov'!$P60&gt;=3.5,"Dobrý",IF('Hodnotenie dodávateľov'!$P60&gt;=2.5,"Vyhovujúci","Nevyhovujúci"))))</f>
        <v/>
      </c>
      <c r="R60" s="17">
        <f>IF('Hodnotenie dodávateľov'!$P60="","",IF(AND('Hodnotenie dodávateľov'!$P60&gt;=3.5,'Hodnotenie dodávateľov'!$L60&lt;=0.05,'Hodnotenie dodávateľov'!$I60&gt;=0.9),"Pokračovať v spolupráci","Vyhodnotiť nápravné opatrenia"))</f>
        <v/>
      </c>
      <c r="S60" s="10" t="n"/>
    </row>
    <row r="61">
      <c r="A61" s="9" t="inlineStr">
        <is>
          <t>HD-2026-053</t>
        </is>
      </c>
      <c r="B61" s="10" t="n"/>
      <c r="C61" s="11">
        <f>IF('Hodnotenie dodávateľov'!$B61="","",IFERROR(VLOOKUP('Hodnotenie dodávateľov'!$B61,'Číselníky a pokyny'!$A$4:$E$103,2,FALSE),""))</f>
        <v/>
      </c>
      <c r="D61" s="12">
        <f>IF('Hodnotenie dodávateľov'!$B61="","",IFERROR(VLOOKUP('Hodnotenie dodávateľov'!$B61,'Číselníky a pokyny'!$A$4:$E$103,3,FALSE),""))</f>
        <v/>
      </c>
      <c r="E61" s="12">
        <f>IF('Hodnotenie dodávateľov'!$B61="","",IFERROR(VLOOKUP('Hodnotenie dodávateľov'!$B61,'Číselníky a pokyny'!$A$4:$E$103,4,FALSE),""))</f>
        <v/>
      </c>
      <c r="F61" s="10" t="n"/>
      <c r="G61" s="13" t="n"/>
      <c r="H61" s="14" t="n"/>
      <c r="I61" s="15" t="n"/>
      <c r="J61" s="16" t="n"/>
      <c r="K61" s="16" t="n"/>
      <c r="L61" s="15" t="n"/>
      <c r="M61" s="16" t="n"/>
      <c r="N61" s="16" t="n"/>
      <c r="O61" s="16" t="n"/>
      <c r="P61" s="4">
        <f>IF(OR('Hodnotenie dodávateľov'!$B61="",'Hodnotenie dodávateľov'!$I61="",'Hodnotenie dodávateľov'!$J61="",'Hodnotenie dodávateľov'!$K61="",'Hodnotenie dodávateľov'!$M61="",'Hodnotenie dodávateľov'!$N61="",'Hodnotenie dodávateľov'!$O61=""),"",ROUND(('Hodnotenie dodávateľov'!$J61*0.25+'Hodnotenie dodávateľov'!$K61*0.15+'Hodnotenie dodávateľov'!$M61*0.15+'Hodnotenie dodávateľov'!$N61*0.20+'Hodnotenie dodávateľov'!$O61*0.15+'Hodnotenie dodávateľov'!$I61*5*0.10),2))</f>
        <v/>
      </c>
      <c r="Q61" s="17">
        <f>IF('Hodnotenie dodávateľov'!$P61="","",IF('Hodnotenie dodávateľov'!$P61&gt;=4.5,"Výborný",IF('Hodnotenie dodávateľov'!$P61&gt;=3.5,"Dobrý",IF('Hodnotenie dodávateľov'!$P61&gt;=2.5,"Vyhovujúci","Nevyhovujúci"))))</f>
        <v/>
      </c>
      <c r="R61" s="17">
        <f>IF('Hodnotenie dodávateľov'!$P61="","",IF(AND('Hodnotenie dodávateľov'!$P61&gt;=3.5,'Hodnotenie dodávateľov'!$L61&lt;=0.05,'Hodnotenie dodávateľov'!$I61&gt;=0.9),"Pokračovať v spolupráci","Vyhodnotiť nápravné opatrenia"))</f>
        <v/>
      </c>
      <c r="S61" s="10" t="n"/>
    </row>
    <row r="62">
      <c r="A62" s="18" t="inlineStr">
        <is>
          <t>HD-2026-054</t>
        </is>
      </c>
      <c r="B62" s="10" t="n"/>
      <c r="C62" s="11">
        <f>IF('Hodnotenie dodávateľov'!$B62="","",IFERROR(VLOOKUP('Hodnotenie dodávateľov'!$B62,'Číselníky a pokyny'!$A$4:$E$103,2,FALSE),""))</f>
        <v/>
      </c>
      <c r="D62" s="12">
        <f>IF('Hodnotenie dodávateľov'!$B62="","",IFERROR(VLOOKUP('Hodnotenie dodávateľov'!$B62,'Číselníky a pokyny'!$A$4:$E$103,3,FALSE),""))</f>
        <v/>
      </c>
      <c r="E62" s="12">
        <f>IF('Hodnotenie dodávateľov'!$B62="","",IFERROR(VLOOKUP('Hodnotenie dodávateľov'!$B62,'Číselníky a pokyny'!$A$4:$E$103,4,FALSE),""))</f>
        <v/>
      </c>
      <c r="F62" s="10" t="n"/>
      <c r="G62" s="13" t="n"/>
      <c r="H62" s="14" t="n"/>
      <c r="I62" s="15" t="n"/>
      <c r="J62" s="16" t="n"/>
      <c r="K62" s="16" t="n"/>
      <c r="L62" s="15" t="n"/>
      <c r="M62" s="16" t="n"/>
      <c r="N62" s="16" t="n"/>
      <c r="O62" s="16" t="n"/>
      <c r="P62" s="4">
        <f>IF(OR('Hodnotenie dodávateľov'!$B62="",'Hodnotenie dodávateľov'!$I62="",'Hodnotenie dodávateľov'!$J62="",'Hodnotenie dodávateľov'!$K62="",'Hodnotenie dodávateľov'!$M62="",'Hodnotenie dodávateľov'!$N62="",'Hodnotenie dodávateľov'!$O62=""),"",ROUND(('Hodnotenie dodávateľov'!$J62*0.25+'Hodnotenie dodávateľov'!$K62*0.15+'Hodnotenie dodávateľov'!$M62*0.15+'Hodnotenie dodávateľov'!$N62*0.20+'Hodnotenie dodávateľov'!$O62*0.15+'Hodnotenie dodávateľov'!$I62*5*0.10),2))</f>
        <v/>
      </c>
      <c r="Q62" s="17">
        <f>IF('Hodnotenie dodávateľov'!$P62="","",IF('Hodnotenie dodávateľov'!$P62&gt;=4.5,"Výborný",IF('Hodnotenie dodávateľov'!$P62&gt;=3.5,"Dobrý",IF('Hodnotenie dodávateľov'!$P62&gt;=2.5,"Vyhovujúci","Nevyhovujúci"))))</f>
        <v/>
      </c>
      <c r="R62" s="17">
        <f>IF('Hodnotenie dodávateľov'!$P62="","",IF(AND('Hodnotenie dodávateľov'!$P62&gt;=3.5,'Hodnotenie dodávateľov'!$L62&lt;=0.05,'Hodnotenie dodávateľov'!$I62&gt;=0.9),"Pokračovať v spolupráci","Vyhodnotiť nápravné opatrenia"))</f>
        <v/>
      </c>
      <c r="S62" s="10" t="n"/>
    </row>
    <row r="63">
      <c r="A63" s="9" t="inlineStr">
        <is>
          <t>HD-2026-055</t>
        </is>
      </c>
      <c r="B63" s="10" t="n"/>
      <c r="C63" s="11">
        <f>IF('Hodnotenie dodávateľov'!$B63="","",IFERROR(VLOOKUP('Hodnotenie dodávateľov'!$B63,'Číselníky a pokyny'!$A$4:$E$103,2,FALSE),""))</f>
        <v/>
      </c>
      <c r="D63" s="12">
        <f>IF('Hodnotenie dodávateľov'!$B63="","",IFERROR(VLOOKUP('Hodnotenie dodávateľov'!$B63,'Číselníky a pokyny'!$A$4:$E$103,3,FALSE),""))</f>
        <v/>
      </c>
      <c r="E63" s="12">
        <f>IF('Hodnotenie dodávateľov'!$B63="","",IFERROR(VLOOKUP('Hodnotenie dodávateľov'!$B63,'Číselníky a pokyny'!$A$4:$E$103,4,FALSE),""))</f>
        <v/>
      </c>
      <c r="F63" s="10" t="n"/>
      <c r="G63" s="13" t="n"/>
      <c r="H63" s="14" t="n"/>
      <c r="I63" s="15" t="n"/>
      <c r="J63" s="16" t="n"/>
      <c r="K63" s="16" t="n"/>
      <c r="L63" s="15" t="n"/>
      <c r="M63" s="16" t="n"/>
      <c r="N63" s="16" t="n"/>
      <c r="O63" s="16" t="n"/>
      <c r="P63" s="4">
        <f>IF(OR('Hodnotenie dodávateľov'!$B63="",'Hodnotenie dodávateľov'!$I63="",'Hodnotenie dodávateľov'!$J63="",'Hodnotenie dodávateľov'!$K63="",'Hodnotenie dodávateľov'!$M63="",'Hodnotenie dodávateľov'!$N63="",'Hodnotenie dodávateľov'!$O63=""),"",ROUND(('Hodnotenie dodávateľov'!$J63*0.25+'Hodnotenie dodávateľov'!$K63*0.15+'Hodnotenie dodávateľov'!$M63*0.15+'Hodnotenie dodávateľov'!$N63*0.20+'Hodnotenie dodávateľov'!$O63*0.15+'Hodnotenie dodávateľov'!$I63*5*0.10),2))</f>
        <v/>
      </c>
      <c r="Q63" s="17">
        <f>IF('Hodnotenie dodávateľov'!$P63="","",IF('Hodnotenie dodávateľov'!$P63&gt;=4.5,"Výborný",IF('Hodnotenie dodávateľov'!$P63&gt;=3.5,"Dobrý",IF('Hodnotenie dodávateľov'!$P63&gt;=2.5,"Vyhovujúci","Nevyhovujúci"))))</f>
        <v/>
      </c>
      <c r="R63" s="17">
        <f>IF('Hodnotenie dodávateľov'!$P63="","",IF(AND('Hodnotenie dodávateľov'!$P63&gt;=3.5,'Hodnotenie dodávateľov'!$L63&lt;=0.05,'Hodnotenie dodávateľov'!$I63&gt;=0.9),"Pokračovať v spolupráci","Vyhodnotiť nápravné opatrenia"))</f>
        <v/>
      </c>
      <c r="S63" s="10" t="n"/>
    </row>
    <row r="64">
      <c r="A64" s="18" t="inlineStr">
        <is>
          <t>HD-2026-056</t>
        </is>
      </c>
      <c r="B64" s="10" t="n"/>
      <c r="C64" s="11">
        <f>IF('Hodnotenie dodávateľov'!$B64="","",IFERROR(VLOOKUP('Hodnotenie dodávateľov'!$B64,'Číselníky a pokyny'!$A$4:$E$103,2,FALSE),""))</f>
        <v/>
      </c>
      <c r="D64" s="12">
        <f>IF('Hodnotenie dodávateľov'!$B64="","",IFERROR(VLOOKUP('Hodnotenie dodávateľov'!$B64,'Číselníky a pokyny'!$A$4:$E$103,3,FALSE),""))</f>
        <v/>
      </c>
      <c r="E64" s="12">
        <f>IF('Hodnotenie dodávateľov'!$B64="","",IFERROR(VLOOKUP('Hodnotenie dodávateľov'!$B64,'Číselníky a pokyny'!$A$4:$E$103,4,FALSE),""))</f>
        <v/>
      </c>
      <c r="F64" s="10" t="n"/>
      <c r="G64" s="13" t="n"/>
      <c r="H64" s="14" t="n"/>
      <c r="I64" s="15" t="n"/>
      <c r="J64" s="16" t="n"/>
      <c r="K64" s="16" t="n"/>
      <c r="L64" s="15" t="n"/>
      <c r="M64" s="16" t="n"/>
      <c r="N64" s="16" t="n"/>
      <c r="O64" s="16" t="n"/>
      <c r="P64" s="4">
        <f>IF(OR('Hodnotenie dodávateľov'!$B64="",'Hodnotenie dodávateľov'!$I64="",'Hodnotenie dodávateľov'!$J64="",'Hodnotenie dodávateľov'!$K64="",'Hodnotenie dodávateľov'!$M64="",'Hodnotenie dodávateľov'!$N64="",'Hodnotenie dodávateľov'!$O64=""),"",ROUND(('Hodnotenie dodávateľov'!$J64*0.25+'Hodnotenie dodávateľov'!$K64*0.15+'Hodnotenie dodávateľov'!$M64*0.15+'Hodnotenie dodávateľov'!$N64*0.20+'Hodnotenie dodávateľov'!$O64*0.15+'Hodnotenie dodávateľov'!$I64*5*0.10),2))</f>
        <v/>
      </c>
      <c r="Q64" s="17">
        <f>IF('Hodnotenie dodávateľov'!$P64="","",IF('Hodnotenie dodávateľov'!$P64&gt;=4.5,"Výborný",IF('Hodnotenie dodávateľov'!$P64&gt;=3.5,"Dobrý",IF('Hodnotenie dodávateľov'!$P64&gt;=2.5,"Vyhovujúci","Nevyhovujúci"))))</f>
        <v/>
      </c>
      <c r="R64" s="17">
        <f>IF('Hodnotenie dodávateľov'!$P64="","",IF(AND('Hodnotenie dodávateľov'!$P64&gt;=3.5,'Hodnotenie dodávateľov'!$L64&lt;=0.05,'Hodnotenie dodávateľov'!$I64&gt;=0.9),"Pokračovať v spolupráci","Vyhodnotiť nápravné opatrenia"))</f>
        <v/>
      </c>
      <c r="S64" s="10" t="n"/>
    </row>
    <row r="65">
      <c r="A65" s="9" t="inlineStr">
        <is>
          <t>HD-2026-057</t>
        </is>
      </c>
      <c r="B65" s="10" t="n"/>
      <c r="C65" s="11">
        <f>IF('Hodnotenie dodávateľov'!$B65="","",IFERROR(VLOOKUP('Hodnotenie dodávateľov'!$B65,'Číselníky a pokyny'!$A$4:$E$103,2,FALSE),""))</f>
        <v/>
      </c>
      <c r="D65" s="12">
        <f>IF('Hodnotenie dodávateľov'!$B65="","",IFERROR(VLOOKUP('Hodnotenie dodávateľov'!$B65,'Číselníky a pokyny'!$A$4:$E$103,3,FALSE),""))</f>
        <v/>
      </c>
      <c r="E65" s="12">
        <f>IF('Hodnotenie dodávateľov'!$B65="","",IFERROR(VLOOKUP('Hodnotenie dodávateľov'!$B65,'Číselníky a pokyny'!$A$4:$E$103,4,FALSE),""))</f>
        <v/>
      </c>
      <c r="F65" s="10" t="n"/>
      <c r="G65" s="13" t="n"/>
      <c r="H65" s="14" t="n"/>
      <c r="I65" s="15" t="n"/>
      <c r="J65" s="16" t="n"/>
      <c r="K65" s="16" t="n"/>
      <c r="L65" s="15" t="n"/>
      <c r="M65" s="16" t="n"/>
      <c r="N65" s="16" t="n"/>
      <c r="O65" s="16" t="n"/>
      <c r="P65" s="4">
        <f>IF(OR('Hodnotenie dodávateľov'!$B65="",'Hodnotenie dodávateľov'!$I65="",'Hodnotenie dodávateľov'!$J65="",'Hodnotenie dodávateľov'!$K65="",'Hodnotenie dodávateľov'!$M65="",'Hodnotenie dodávateľov'!$N65="",'Hodnotenie dodávateľov'!$O65=""),"",ROUND(('Hodnotenie dodávateľov'!$J65*0.25+'Hodnotenie dodávateľov'!$K65*0.15+'Hodnotenie dodávateľov'!$M65*0.15+'Hodnotenie dodávateľov'!$N65*0.20+'Hodnotenie dodávateľov'!$O65*0.15+'Hodnotenie dodávateľov'!$I65*5*0.10),2))</f>
        <v/>
      </c>
      <c r="Q65" s="17">
        <f>IF('Hodnotenie dodávateľov'!$P65="","",IF('Hodnotenie dodávateľov'!$P65&gt;=4.5,"Výborný",IF('Hodnotenie dodávateľov'!$P65&gt;=3.5,"Dobrý",IF('Hodnotenie dodávateľov'!$P65&gt;=2.5,"Vyhovujúci","Nevyhovujúci"))))</f>
        <v/>
      </c>
      <c r="R65" s="17">
        <f>IF('Hodnotenie dodávateľov'!$P65="","",IF(AND('Hodnotenie dodávateľov'!$P65&gt;=3.5,'Hodnotenie dodávateľov'!$L65&lt;=0.05,'Hodnotenie dodávateľov'!$I65&gt;=0.9),"Pokračovať v spolupráci","Vyhodnotiť nápravné opatrenia"))</f>
        <v/>
      </c>
      <c r="S65" s="10" t="n"/>
    </row>
    <row r="66">
      <c r="A66" s="18" t="inlineStr">
        <is>
          <t>HD-2026-058</t>
        </is>
      </c>
      <c r="B66" s="10" t="n"/>
      <c r="C66" s="11">
        <f>IF('Hodnotenie dodávateľov'!$B66="","",IFERROR(VLOOKUP('Hodnotenie dodávateľov'!$B66,'Číselníky a pokyny'!$A$4:$E$103,2,FALSE),""))</f>
        <v/>
      </c>
      <c r="D66" s="12">
        <f>IF('Hodnotenie dodávateľov'!$B66="","",IFERROR(VLOOKUP('Hodnotenie dodávateľov'!$B66,'Číselníky a pokyny'!$A$4:$E$103,3,FALSE),""))</f>
        <v/>
      </c>
      <c r="E66" s="12">
        <f>IF('Hodnotenie dodávateľov'!$B66="","",IFERROR(VLOOKUP('Hodnotenie dodávateľov'!$B66,'Číselníky a pokyny'!$A$4:$E$103,4,FALSE),""))</f>
        <v/>
      </c>
      <c r="F66" s="10" t="n"/>
      <c r="G66" s="13" t="n"/>
      <c r="H66" s="14" t="n"/>
      <c r="I66" s="15" t="n"/>
      <c r="J66" s="16" t="n"/>
      <c r="K66" s="16" t="n"/>
      <c r="L66" s="15" t="n"/>
      <c r="M66" s="16" t="n"/>
      <c r="N66" s="16" t="n"/>
      <c r="O66" s="16" t="n"/>
      <c r="P66" s="4">
        <f>IF(OR('Hodnotenie dodávateľov'!$B66="",'Hodnotenie dodávateľov'!$I66="",'Hodnotenie dodávateľov'!$J66="",'Hodnotenie dodávateľov'!$K66="",'Hodnotenie dodávateľov'!$M66="",'Hodnotenie dodávateľov'!$N66="",'Hodnotenie dodávateľov'!$O66=""),"",ROUND(('Hodnotenie dodávateľov'!$J66*0.25+'Hodnotenie dodávateľov'!$K66*0.15+'Hodnotenie dodávateľov'!$M66*0.15+'Hodnotenie dodávateľov'!$N66*0.20+'Hodnotenie dodávateľov'!$O66*0.15+'Hodnotenie dodávateľov'!$I66*5*0.10),2))</f>
        <v/>
      </c>
      <c r="Q66" s="17">
        <f>IF('Hodnotenie dodávateľov'!$P66="","",IF('Hodnotenie dodávateľov'!$P66&gt;=4.5,"Výborný",IF('Hodnotenie dodávateľov'!$P66&gt;=3.5,"Dobrý",IF('Hodnotenie dodávateľov'!$P66&gt;=2.5,"Vyhovujúci","Nevyhovujúci"))))</f>
        <v/>
      </c>
      <c r="R66" s="17">
        <f>IF('Hodnotenie dodávateľov'!$P66="","",IF(AND('Hodnotenie dodávateľov'!$P66&gt;=3.5,'Hodnotenie dodávateľov'!$L66&lt;=0.05,'Hodnotenie dodávateľov'!$I66&gt;=0.9),"Pokračovať v spolupráci","Vyhodnotiť nápravné opatrenia"))</f>
        <v/>
      </c>
      <c r="S66" s="10" t="n"/>
    </row>
    <row r="67">
      <c r="A67" s="9" t="inlineStr">
        <is>
          <t>HD-2026-059</t>
        </is>
      </c>
      <c r="B67" s="10" t="n"/>
      <c r="C67" s="11">
        <f>IF('Hodnotenie dodávateľov'!$B67="","",IFERROR(VLOOKUP('Hodnotenie dodávateľov'!$B67,'Číselníky a pokyny'!$A$4:$E$103,2,FALSE),""))</f>
        <v/>
      </c>
      <c r="D67" s="12">
        <f>IF('Hodnotenie dodávateľov'!$B67="","",IFERROR(VLOOKUP('Hodnotenie dodávateľov'!$B67,'Číselníky a pokyny'!$A$4:$E$103,3,FALSE),""))</f>
        <v/>
      </c>
      <c r="E67" s="12">
        <f>IF('Hodnotenie dodávateľov'!$B67="","",IFERROR(VLOOKUP('Hodnotenie dodávateľov'!$B67,'Číselníky a pokyny'!$A$4:$E$103,4,FALSE),""))</f>
        <v/>
      </c>
      <c r="F67" s="10" t="n"/>
      <c r="G67" s="13" t="n"/>
      <c r="H67" s="14" t="n"/>
      <c r="I67" s="15" t="n"/>
      <c r="J67" s="16" t="n"/>
      <c r="K67" s="16" t="n"/>
      <c r="L67" s="15" t="n"/>
      <c r="M67" s="16" t="n"/>
      <c r="N67" s="16" t="n"/>
      <c r="O67" s="16" t="n"/>
      <c r="P67" s="4">
        <f>IF(OR('Hodnotenie dodávateľov'!$B67="",'Hodnotenie dodávateľov'!$I67="",'Hodnotenie dodávateľov'!$J67="",'Hodnotenie dodávateľov'!$K67="",'Hodnotenie dodávateľov'!$M67="",'Hodnotenie dodávateľov'!$N67="",'Hodnotenie dodávateľov'!$O67=""),"",ROUND(('Hodnotenie dodávateľov'!$J67*0.25+'Hodnotenie dodávateľov'!$K67*0.15+'Hodnotenie dodávateľov'!$M67*0.15+'Hodnotenie dodávateľov'!$N67*0.20+'Hodnotenie dodávateľov'!$O67*0.15+'Hodnotenie dodávateľov'!$I67*5*0.10),2))</f>
        <v/>
      </c>
      <c r="Q67" s="17">
        <f>IF('Hodnotenie dodávateľov'!$P67="","",IF('Hodnotenie dodávateľov'!$P67&gt;=4.5,"Výborný",IF('Hodnotenie dodávateľov'!$P67&gt;=3.5,"Dobrý",IF('Hodnotenie dodávateľov'!$P67&gt;=2.5,"Vyhovujúci","Nevyhovujúci"))))</f>
        <v/>
      </c>
      <c r="R67" s="17">
        <f>IF('Hodnotenie dodávateľov'!$P67="","",IF(AND('Hodnotenie dodávateľov'!$P67&gt;=3.5,'Hodnotenie dodávateľov'!$L67&lt;=0.05,'Hodnotenie dodávateľov'!$I67&gt;=0.9),"Pokračovať v spolupráci","Vyhodnotiť nápravné opatrenia"))</f>
        <v/>
      </c>
      <c r="S67" s="10" t="n"/>
    </row>
    <row r="68">
      <c r="A68" s="18" t="inlineStr">
        <is>
          <t>HD-2026-060</t>
        </is>
      </c>
      <c r="B68" s="10" t="n"/>
      <c r="C68" s="11">
        <f>IF('Hodnotenie dodávateľov'!$B68="","",IFERROR(VLOOKUP('Hodnotenie dodávateľov'!$B68,'Číselníky a pokyny'!$A$4:$E$103,2,FALSE),""))</f>
        <v/>
      </c>
      <c r="D68" s="12">
        <f>IF('Hodnotenie dodávateľov'!$B68="","",IFERROR(VLOOKUP('Hodnotenie dodávateľov'!$B68,'Číselníky a pokyny'!$A$4:$E$103,3,FALSE),""))</f>
        <v/>
      </c>
      <c r="E68" s="12">
        <f>IF('Hodnotenie dodávateľov'!$B68="","",IFERROR(VLOOKUP('Hodnotenie dodávateľov'!$B68,'Číselníky a pokyny'!$A$4:$E$103,4,FALSE),""))</f>
        <v/>
      </c>
      <c r="F68" s="10" t="n"/>
      <c r="G68" s="13" t="n"/>
      <c r="H68" s="14" t="n"/>
      <c r="I68" s="15" t="n"/>
      <c r="J68" s="16" t="n"/>
      <c r="K68" s="16" t="n"/>
      <c r="L68" s="15" t="n"/>
      <c r="M68" s="16" t="n"/>
      <c r="N68" s="16" t="n"/>
      <c r="O68" s="16" t="n"/>
      <c r="P68" s="4">
        <f>IF(OR('Hodnotenie dodávateľov'!$B68="",'Hodnotenie dodávateľov'!$I68="",'Hodnotenie dodávateľov'!$J68="",'Hodnotenie dodávateľov'!$K68="",'Hodnotenie dodávateľov'!$M68="",'Hodnotenie dodávateľov'!$N68="",'Hodnotenie dodávateľov'!$O68=""),"",ROUND(('Hodnotenie dodávateľov'!$J68*0.25+'Hodnotenie dodávateľov'!$K68*0.15+'Hodnotenie dodávateľov'!$M68*0.15+'Hodnotenie dodávateľov'!$N68*0.20+'Hodnotenie dodávateľov'!$O68*0.15+'Hodnotenie dodávateľov'!$I68*5*0.10),2))</f>
        <v/>
      </c>
      <c r="Q68" s="17">
        <f>IF('Hodnotenie dodávateľov'!$P68="","",IF('Hodnotenie dodávateľov'!$P68&gt;=4.5,"Výborný",IF('Hodnotenie dodávateľov'!$P68&gt;=3.5,"Dobrý",IF('Hodnotenie dodávateľov'!$P68&gt;=2.5,"Vyhovujúci","Nevyhovujúci"))))</f>
        <v/>
      </c>
      <c r="R68" s="17">
        <f>IF('Hodnotenie dodávateľov'!$P68="","",IF(AND('Hodnotenie dodávateľov'!$P68&gt;=3.5,'Hodnotenie dodávateľov'!$L68&lt;=0.05,'Hodnotenie dodávateľov'!$I68&gt;=0.9),"Pokračovať v spolupráci","Vyhodnotiť nápravné opatrenia"))</f>
        <v/>
      </c>
      <c r="S68" s="10" t="n"/>
    </row>
    <row r="69">
      <c r="A69" s="9" t="inlineStr">
        <is>
          <t>HD-2026-061</t>
        </is>
      </c>
      <c r="B69" s="10" t="n"/>
      <c r="C69" s="11">
        <f>IF('Hodnotenie dodávateľov'!$B69="","",IFERROR(VLOOKUP('Hodnotenie dodávateľov'!$B69,'Číselníky a pokyny'!$A$4:$E$103,2,FALSE),""))</f>
        <v/>
      </c>
      <c r="D69" s="12">
        <f>IF('Hodnotenie dodávateľov'!$B69="","",IFERROR(VLOOKUP('Hodnotenie dodávateľov'!$B69,'Číselníky a pokyny'!$A$4:$E$103,3,FALSE),""))</f>
        <v/>
      </c>
      <c r="E69" s="12">
        <f>IF('Hodnotenie dodávateľov'!$B69="","",IFERROR(VLOOKUP('Hodnotenie dodávateľov'!$B69,'Číselníky a pokyny'!$A$4:$E$103,4,FALSE),""))</f>
        <v/>
      </c>
      <c r="F69" s="10" t="n"/>
      <c r="G69" s="13" t="n"/>
      <c r="H69" s="14" t="n"/>
      <c r="I69" s="15" t="n"/>
      <c r="J69" s="16" t="n"/>
      <c r="K69" s="16" t="n"/>
      <c r="L69" s="15" t="n"/>
      <c r="M69" s="16" t="n"/>
      <c r="N69" s="16" t="n"/>
      <c r="O69" s="16" t="n"/>
      <c r="P69" s="4">
        <f>IF(OR('Hodnotenie dodávateľov'!$B69="",'Hodnotenie dodávateľov'!$I69="",'Hodnotenie dodávateľov'!$J69="",'Hodnotenie dodávateľov'!$K69="",'Hodnotenie dodávateľov'!$M69="",'Hodnotenie dodávateľov'!$N69="",'Hodnotenie dodávateľov'!$O69=""),"",ROUND(('Hodnotenie dodávateľov'!$J69*0.25+'Hodnotenie dodávateľov'!$K69*0.15+'Hodnotenie dodávateľov'!$M69*0.15+'Hodnotenie dodávateľov'!$N69*0.20+'Hodnotenie dodávateľov'!$O69*0.15+'Hodnotenie dodávateľov'!$I69*5*0.10),2))</f>
        <v/>
      </c>
      <c r="Q69" s="17">
        <f>IF('Hodnotenie dodávateľov'!$P69="","",IF('Hodnotenie dodávateľov'!$P69&gt;=4.5,"Výborný",IF('Hodnotenie dodávateľov'!$P69&gt;=3.5,"Dobrý",IF('Hodnotenie dodávateľov'!$P69&gt;=2.5,"Vyhovujúci","Nevyhovujúci"))))</f>
        <v/>
      </c>
      <c r="R69" s="17">
        <f>IF('Hodnotenie dodávateľov'!$P69="","",IF(AND('Hodnotenie dodávateľov'!$P69&gt;=3.5,'Hodnotenie dodávateľov'!$L69&lt;=0.05,'Hodnotenie dodávateľov'!$I69&gt;=0.9),"Pokračovať v spolupráci","Vyhodnotiť nápravné opatrenia"))</f>
        <v/>
      </c>
      <c r="S69" s="10" t="n"/>
    </row>
    <row r="70">
      <c r="A70" s="18" t="inlineStr">
        <is>
          <t>HD-2026-062</t>
        </is>
      </c>
      <c r="B70" s="10" t="n"/>
      <c r="C70" s="11">
        <f>IF('Hodnotenie dodávateľov'!$B70="","",IFERROR(VLOOKUP('Hodnotenie dodávateľov'!$B70,'Číselníky a pokyny'!$A$4:$E$103,2,FALSE),""))</f>
        <v/>
      </c>
      <c r="D70" s="12">
        <f>IF('Hodnotenie dodávateľov'!$B70="","",IFERROR(VLOOKUP('Hodnotenie dodávateľov'!$B70,'Číselníky a pokyny'!$A$4:$E$103,3,FALSE),""))</f>
        <v/>
      </c>
      <c r="E70" s="12">
        <f>IF('Hodnotenie dodávateľov'!$B70="","",IFERROR(VLOOKUP('Hodnotenie dodávateľov'!$B70,'Číselníky a pokyny'!$A$4:$E$103,4,FALSE),""))</f>
        <v/>
      </c>
      <c r="F70" s="10" t="n"/>
      <c r="G70" s="13" t="n"/>
      <c r="H70" s="14" t="n"/>
      <c r="I70" s="15" t="n"/>
      <c r="J70" s="16" t="n"/>
      <c r="K70" s="16" t="n"/>
      <c r="L70" s="15" t="n"/>
      <c r="M70" s="16" t="n"/>
      <c r="N70" s="16" t="n"/>
      <c r="O70" s="16" t="n"/>
      <c r="P70" s="4">
        <f>IF(OR('Hodnotenie dodávateľov'!$B70="",'Hodnotenie dodávateľov'!$I70="",'Hodnotenie dodávateľov'!$J70="",'Hodnotenie dodávateľov'!$K70="",'Hodnotenie dodávateľov'!$M70="",'Hodnotenie dodávateľov'!$N70="",'Hodnotenie dodávateľov'!$O70=""),"",ROUND(('Hodnotenie dodávateľov'!$J70*0.25+'Hodnotenie dodávateľov'!$K70*0.15+'Hodnotenie dodávateľov'!$M70*0.15+'Hodnotenie dodávateľov'!$N70*0.20+'Hodnotenie dodávateľov'!$O70*0.15+'Hodnotenie dodávateľov'!$I70*5*0.10),2))</f>
        <v/>
      </c>
      <c r="Q70" s="17">
        <f>IF('Hodnotenie dodávateľov'!$P70="","",IF('Hodnotenie dodávateľov'!$P70&gt;=4.5,"Výborný",IF('Hodnotenie dodávateľov'!$P70&gt;=3.5,"Dobrý",IF('Hodnotenie dodávateľov'!$P70&gt;=2.5,"Vyhovujúci","Nevyhovujúci"))))</f>
        <v/>
      </c>
      <c r="R70" s="17">
        <f>IF('Hodnotenie dodávateľov'!$P70="","",IF(AND('Hodnotenie dodávateľov'!$P70&gt;=3.5,'Hodnotenie dodávateľov'!$L70&lt;=0.05,'Hodnotenie dodávateľov'!$I70&gt;=0.9),"Pokračovať v spolupráci","Vyhodnotiť nápravné opatrenia"))</f>
        <v/>
      </c>
      <c r="S70" s="10" t="n"/>
    </row>
    <row r="71">
      <c r="A71" s="9" t="inlineStr">
        <is>
          <t>HD-2026-063</t>
        </is>
      </c>
      <c r="B71" s="10" t="n"/>
      <c r="C71" s="11">
        <f>IF('Hodnotenie dodávateľov'!$B71="","",IFERROR(VLOOKUP('Hodnotenie dodávateľov'!$B71,'Číselníky a pokyny'!$A$4:$E$103,2,FALSE),""))</f>
        <v/>
      </c>
      <c r="D71" s="12">
        <f>IF('Hodnotenie dodávateľov'!$B71="","",IFERROR(VLOOKUP('Hodnotenie dodávateľov'!$B71,'Číselníky a pokyny'!$A$4:$E$103,3,FALSE),""))</f>
        <v/>
      </c>
      <c r="E71" s="12">
        <f>IF('Hodnotenie dodávateľov'!$B71="","",IFERROR(VLOOKUP('Hodnotenie dodávateľov'!$B71,'Číselníky a pokyny'!$A$4:$E$103,4,FALSE),""))</f>
        <v/>
      </c>
      <c r="F71" s="10" t="n"/>
      <c r="G71" s="13" t="n"/>
      <c r="H71" s="14" t="n"/>
      <c r="I71" s="15" t="n"/>
      <c r="J71" s="16" t="n"/>
      <c r="K71" s="16" t="n"/>
      <c r="L71" s="15" t="n"/>
      <c r="M71" s="16" t="n"/>
      <c r="N71" s="16" t="n"/>
      <c r="O71" s="16" t="n"/>
      <c r="P71" s="4">
        <f>IF(OR('Hodnotenie dodávateľov'!$B71="",'Hodnotenie dodávateľov'!$I71="",'Hodnotenie dodávateľov'!$J71="",'Hodnotenie dodávateľov'!$K71="",'Hodnotenie dodávateľov'!$M71="",'Hodnotenie dodávateľov'!$N71="",'Hodnotenie dodávateľov'!$O71=""),"",ROUND(('Hodnotenie dodávateľov'!$J71*0.25+'Hodnotenie dodávateľov'!$K71*0.15+'Hodnotenie dodávateľov'!$M71*0.15+'Hodnotenie dodávateľov'!$N71*0.20+'Hodnotenie dodávateľov'!$O71*0.15+'Hodnotenie dodávateľov'!$I71*5*0.10),2))</f>
        <v/>
      </c>
      <c r="Q71" s="17">
        <f>IF('Hodnotenie dodávateľov'!$P71="","",IF('Hodnotenie dodávateľov'!$P71&gt;=4.5,"Výborný",IF('Hodnotenie dodávateľov'!$P71&gt;=3.5,"Dobrý",IF('Hodnotenie dodávateľov'!$P71&gt;=2.5,"Vyhovujúci","Nevyhovujúci"))))</f>
        <v/>
      </c>
      <c r="R71" s="17">
        <f>IF('Hodnotenie dodávateľov'!$P71="","",IF(AND('Hodnotenie dodávateľov'!$P71&gt;=3.5,'Hodnotenie dodávateľov'!$L71&lt;=0.05,'Hodnotenie dodávateľov'!$I71&gt;=0.9),"Pokračovať v spolupráci","Vyhodnotiť nápravné opatrenia"))</f>
        <v/>
      </c>
      <c r="S71" s="10" t="n"/>
    </row>
    <row r="72">
      <c r="A72" s="18" t="inlineStr">
        <is>
          <t>HD-2026-064</t>
        </is>
      </c>
      <c r="B72" s="10" t="n"/>
      <c r="C72" s="11">
        <f>IF('Hodnotenie dodávateľov'!$B72="","",IFERROR(VLOOKUP('Hodnotenie dodávateľov'!$B72,'Číselníky a pokyny'!$A$4:$E$103,2,FALSE),""))</f>
        <v/>
      </c>
      <c r="D72" s="12">
        <f>IF('Hodnotenie dodávateľov'!$B72="","",IFERROR(VLOOKUP('Hodnotenie dodávateľov'!$B72,'Číselníky a pokyny'!$A$4:$E$103,3,FALSE),""))</f>
        <v/>
      </c>
      <c r="E72" s="12">
        <f>IF('Hodnotenie dodávateľov'!$B72="","",IFERROR(VLOOKUP('Hodnotenie dodávateľov'!$B72,'Číselníky a pokyny'!$A$4:$E$103,4,FALSE),""))</f>
        <v/>
      </c>
      <c r="F72" s="10" t="n"/>
      <c r="G72" s="13" t="n"/>
      <c r="H72" s="14" t="n"/>
      <c r="I72" s="15" t="n"/>
      <c r="J72" s="16" t="n"/>
      <c r="K72" s="16" t="n"/>
      <c r="L72" s="15" t="n"/>
      <c r="M72" s="16" t="n"/>
      <c r="N72" s="16" t="n"/>
      <c r="O72" s="16" t="n"/>
      <c r="P72" s="4">
        <f>IF(OR('Hodnotenie dodávateľov'!$B72="",'Hodnotenie dodávateľov'!$I72="",'Hodnotenie dodávateľov'!$J72="",'Hodnotenie dodávateľov'!$K72="",'Hodnotenie dodávateľov'!$M72="",'Hodnotenie dodávateľov'!$N72="",'Hodnotenie dodávateľov'!$O72=""),"",ROUND(('Hodnotenie dodávateľov'!$J72*0.25+'Hodnotenie dodávateľov'!$K72*0.15+'Hodnotenie dodávateľov'!$M72*0.15+'Hodnotenie dodávateľov'!$N72*0.20+'Hodnotenie dodávateľov'!$O72*0.15+'Hodnotenie dodávateľov'!$I72*5*0.10),2))</f>
        <v/>
      </c>
      <c r="Q72" s="17">
        <f>IF('Hodnotenie dodávateľov'!$P72="","",IF('Hodnotenie dodávateľov'!$P72&gt;=4.5,"Výborný",IF('Hodnotenie dodávateľov'!$P72&gt;=3.5,"Dobrý",IF('Hodnotenie dodávateľov'!$P72&gt;=2.5,"Vyhovujúci","Nevyhovujúci"))))</f>
        <v/>
      </c>
      <c r="R72" s="17">
        <f>IF('Hodnotenie dodávateľov'!$P72="","",IF(AND('Hodnotenie dodávateľov'!$P72&gt;=3.5,'Hodnotenie dodávateľov'!$L72&lt;=0.05,'Hodnotenie dodávateľov'!$I72&gt;=0.9),"Pokračovať v spolupráci","Vyhodnotiť nápravné opatrenia"))</f>
        <v/>
      </c>
      <c r="S72" s="10" t="n"/>
    </row>
    <row r="73">
      <c r="A73" s="9" t="inlineStr">
        <is>
          <t>HD-2026-065</t>
        </is>
      </c>
      <c r="B73" s="10" t="n"/>
      <c r="C73" s="11">
        <f>IF('Hodnotenie dodávateľov'!$B73="","",IFERROR(VLOOKUP('Hodnotenie dodávateľov'!$B73,'Číselníky a pokyny'!$A$4:$E$103,2,FALSE),""))</f>
        <v/>
      </c>
      <c r="D73" s="12">
        <f>IF('Hodnotenie dodávateľov'!$B73="","",IFERROR(VLOOKUP('Hodnotenie dodávateľov'!$B73,'Číselníky a pokyny'!$A$4:$E$103,3,FALSE),""))</f>
        <v/>
      </c>
      <c r="E73" s="12">
        <f>IF('Hodnotenie dodávateľov'!$B73="","",IFERROR(VLOOKUP('Hodnotenie dodávateľov'!$B73,'Číselníky a pokyny'!$A$4:$E$103,4,FALSE),""))</f>
        <v/>
      </c>
      <c r="F73" s="10" t="n"/>
      <c r="G73" s="13" t="n"/>
      <c r="H73" s="14" t="n"/>
      <c r="I73" s="15" t="n"/>
      <c r="J73" s="16" t="n"/>
      <c r="K73" s="16" t="n"/>
      <c r="L73" s="15" t="n"/>
      <c r="M73" s="16" t="n"/>
      <c r="N73" s="16" t="n"/>
      <c r="O73" s="16" t="n"/>
      <c r="P73" s="4">
        <f>IF(OR('Hodnotenie dodávateľov'!$B73="",'Hodnotenie dodávateľov'!$I73="",'Hodnotenie dodávateľov'!$J73="",'Hodnotenie dodávateľov'!$K73="",'Hodnotenie dodávateľov'!$M73="",'Hodnotenie dodávateľov'!$N73="",'Hodnotenie dodávateľov'!$O73=""),"",ROUND(('Hodnotenie dodávateľov'!$J73*0.25+'Hodnotenie dodávateľov'!$K73*0.15+'Hodnotenie dodávateľov'!$M73*0.15+'Hodnotenie dodávateľov'!$N73*0.20+'Hodnotenie dodávateľov'!$O73*0.15+'Hodnotenie dodávateľov'!$I73*5*0.10),2))</f>
        <v/>
      </c>
      <c r="Q73" s="17">
        <f>IF('Hodnotenie dodávateľov'!$P73="","",IF('Hodnotenie dodávateľov'!$P73&gt;=4.5,"Výborný",IF('Hodnotenie dodávateľov'!$P73&gt;=3.5,"Dobrý",IF('Hodnotenie dodávateľov'!$P73&gt;=2.5,"Vyhovujúci","Nevyhovujúci"))))</f>
        <v/>
      </c>
      <c r="R73" s="17">
        <f>IF('Hodnotenie dodávateľov'!$P73="","",IF(AND('Hodnotenie dodávateľov'!$P73&gt;=3.5,'Hodnotenie dodávateľov'!$L73&lt;=0.05,'Hodnotenie dodávateľov'!$I73&gt;=0.9),"Pokračovať v spolupráci","Vyhodnotiť nápravné opatrenia"))</f>
        <v/>
      </c>
      <c r="S73" s="10" t="n"/>
    </row>
    <row r="74">
      <c r="A74" s="18" t="inlineStr">
        <is>
          <t>HD-2026-066</t>
        </is>
      </c>
      <c r="B74" s="10" t="n"/>
      <c r="C74" s="11">
        <f>IF('Hodnotenie dodávateľov'!$B74="","",IFERROR(VLOOKUP('Hodnotenie dodávateľov'!$B74,'Číselníky a pokyny'!$A$4:$E$103,2,FALSE),""))</f>
        <v/>
      </c>
      <c r="D74" s="12">
        <f>IF('Hodnotenie dodávateľov'!$B74="","",IFERROR(VLOOKUP('Hodnotenie dodávateľov'!$B74,'Číselníky a pokyny'!$A$4:$E$103,3,FALSE),""))</f>
        <v/>
      </c>
      <c r="E74" s="12">
        <f>IF('Hodnotenie dodávateľov'!$B74="","",IFERROR(VLOOKUP('Hodnotenie dodávateľov'!$B74,'Číselníky a pokyny'!$A$4:$E$103,4,FALSE),""))</f>
        <v/>
      </c>
      <c r="F74" s="10" t="n"/>
      <c r="G74" s="13" t="n"/>
      <c r="H74" s="14" t="n"/>
      <c r="I74" s="15" t="n"/>
      <c r="J74" s="16" t="n"/>
      <c r="K74" s="16" t="n"/>
      <c r="L74" s="15" t="n"/>
      <c r="M74" s="16" t="n"/>
      <c r="N74" s="16" t="n"/>
      <c r="O74" s="16" t="n"/>
      <c r="P74" s="4">
        <f>IF(OR('Hodnotenie dodávateľov'!$B74="",'Hodnotenie dodávateľov'!$I74="",'Hodnotenie dodávateľov'!$J74="",'Hodnotenie dodávateľov'!$K74="",'Hodnotenie dodávateľov'!$M74="",'Hodnotenie dodávateľov'!$N74="",'Hodnotenie dodávateľov'!$O74=""),"",ROUND(('Hodnotenie dodávateľov'!$J74*0.25+'Hodnotenie dodávateľov'!$K74*0.15+'Hodnotenie dodávateľov'!$M74*0.15+'Hodnotenie dodávateľov'!$N74*0.20+'Hodnotenie dodávateľov'!$O74*0.15+'Hodnotenie dodávateľov'!$I74*5*0.10),2))</f>
        <v/>
      </c>
      <c r="Q74" s="17">
        <f>IF('Hodnotenie dodávateľov'!$P74="","",IF('Hodnotenie dodávateľov'!$P74&gt;=4.5,"Výborný",IF('Hodnotenie dodávateľov'!$P74&gt;=3.5,"Dobrý",IF('Hodnotenie dodávateľov'!$P74&gt;=2.5,"Vyhovujúci","Nevyhovujúci"))))</f>
        <v/>
      </c>
      <c r="R74" s="17">
        <f>IF('Hodnotenie dodávateľov'!$P74="","",IF(AND('Hodnotenie dodávateľov'!$P74&gt;=3.5,'Hodnotenie dodávateľov'!$L74&lt;=0.05,'Hodnotenie dodávateľov'!$I74&gt;=0.9),"Pokračovať v spolupráci","Vyhodnotiť nápravné opatrenia"))</f>
        <v/>
      </c>
      <c r="S74" s="10" t="n"/>
    </row>
    <row r="75">
      <c r="A75" s="9" t="inlineStr">
        <is>
          <t>HD-2026-067</t>
        </is>
      </c>
      <c r="B75" s="10" t="n"/>
      <c r="C75" s="11">
        <f>IF('Hodnotenie dodávateľov'!$B75="","",IFERROR(VLOOKUP('Hodnotenie dodávateľov'!$B75,'Číselníky a pokyny'!$A$4:$E$103,2,FALSE),""))</f>
        <v/>
      </c>
      <c r="D75" s="12">
        <f>IF('Hodnotenie dodávateľov'!$B75="","",IFERROR(VLOOKUP('Hodnotenie dodávateľov'!$B75,'Číselníky a pokyny'!$A$4:$E$103,3,FALSE),""))</f>
        <v/>
      </c>
      <c r="E75" s="12">
        <f>IF('Hodnotenie dodávateľov'!$B75="","",IFERROR(VLOOKUP('Hodnotenie dodávateľov'!$B75,'Číselníky a pokyny'!$A$4:$E$103,4,FALSE),""))</f>
        <v/>
      </c>
      <c r="F75" s="10" t="n"/>
      <c r="G75" s="13" t="n"/>
      <c r="H75" s="14" t="n"/>
      <c r="I75" s="15" t="n"/>
      <c r="J75" s="16" t="n"/>
      <c r="K75" s="16" t="n"/>
      <c r="L75" s="15" t="n"/>
      <c r="M75" s="16" t="n"/>
      <c r="N75" s="16" t="n"/>
      <c r="O75" s="16" t="n"/>
      <c r="P75" s="4">
        <f>IF(OR('Hodnotenie dodávateľov'!$B75="",'Hodnotenie dodávateľov'!$I75="",'Hodnotenie dodávateľov'!$J75="",'Hodnotenie dodávateľov'!$K75="",'Hodnotenie dodávateľov'!$M75="",'Hodnotenie dodávateľov'!$N75="",'Hodnotenie dodávateľov'!$O75=""),"",ROUND(('Hodnotenie dodávateľov'!$J75*0.25+'Hodnotenie dodávateľov'!$K75*0.15+'Hodnotenie dodávateľov'!$M75*0.15+'Hodnotenie dodávateľov'!$N75*0.20+'Hodnotenie dodávateľov'!$O75*0.15+'Hodnotenie dodávateľov'!$I75*5*0.10),2))</f>
        <v/>
      </c>
      <c r="Q75" s="17">
        <f>IF('Hodnotenie dodávateľov'!$P75="","",IF('Hodnotenie dodávateľov'!$P75&gt;=4.5,"Výborný",IF('Hodnotenie dodávateľov'!$P75&gt;=3.5,"Dobrý",IF('Hodnotenie dodávateľov'!$P75&gt;=2.5,"Vyhovujúci","Nevyhovujúci"))))</f>
        <v/>
      </c>
      <c r="R75" s="17">
        <f>IF('Hodnotenie dodávateľov'!$P75="","",IF(AND('Hodnotenie dodávateľov'!$P75&gt;=3.5,'Hodnotenie dodávateľov'!$L75&lt;=0.05,'Hodnotenie dodávateľov'!$I75&gt;=0.9),"Pokračovať v spolupráci","Vyhodnotiť nápravné opatrenia"))</f>
        <v/>
      </c>
      <c r="S75" s="10" t="n"/>
    </row>
    <row r="76">
      <c r="A76" s="18" t="inlineStr">
        <is>
          <t>HD-2026-068</t>
        </is>
      </c>
      <c r="B76" s="10" t="n"/>
      <c r="C76" s="11">
        <f>IF('Hodnotenie dodávateľov'!$B76="","",IFERROR(VLOOKUP('Hodnotenie dodávateľov'!$B76,'Číselníky a pokyny'!$A$4:$E$103,2,FALSE),""))</f>
        <v/>
      </c>
      <c r="D76" s="12">
        <f>IF('Hodnotenie dodávateľov'!$B76="","",IFERROR(VLOOKUP('Hodnotenie dodávateľov'!$B76,'Číselníky a pokyny'!$A$4:$E$103,3,FALSE),""))</f>
        <v/>
      </c>
      <c r="E76" s="12">
        <f>IF('Hodnotenie dodávateľov'!$B76="","",IFERROR(VLOOKUP('Hodnotenie dodávateľov'!$B76,'Číselníky a pokyny'!$A$4:$E$103,4,FALSE),""))</f>
        <v/>
      </c>
      <c r="F76" s="10" t="n"/>
      <c r="G76" s="13" t="n"/>
      <c r="H76" s="14" t="n"/>
      <c r="I76" s="15" t="n"/>
      <c r="J76" s="16" t="n"/>
      <c r="K76" s="16" t="n"/>
      <c r="L76" s="15" t="n"/>
      <c r="M76" s="16" t="n"/>
      <c r="N76" s="16" t="n"/>
      <c r="O76" s="16" t="n"/>
      <c r="P76" s="4">
        <f>IF(OR('Hodnotenie dodávateľov'!$B76="",'Hodnotenie dodávateľov'!$I76="",'Hodnotenie dodávateľov'!$J76="",'Hodnotenie dodávateľov'!$K76="",'Hodnotenie dodávateľov'!$M76="",'Hodnotenie dodávateľov'!$N76="",'Hodnotenie dodávateľov'!$O76=""),"",ROUND(('Hodnotenie dodávateľov'!$J76*0.25+'Hodnotenie dodávateľov'!$K76*0.15+'Hodnotenie dodávateľov'!$M76*0.15+'Hodnotenie dodávateľov'!$N76*0.20+'Hodnotenie dodávateľov'!$O76*0.15+'Hodnotenie dodávateľov'!$I76*5*0.10),2))</f>
        <v/>
      </c>
      <c r="Q76" s="17">
        <f>IF('Hodnotenie dodávateľov'!$P76="","",IF('Hodnotenie dodávateľov'!$P76&gt;=4.5,"Výborný",IF('Hodnotenie dodávateľov'!$P76&gt;=3.5,"Dobrý",IF('Hodnotenie dodávateľov'!$P76&gt;=2.5,"Vyhovujúci","Nevyhovujúci"))))</f>
        <v/>
      </c>
      <c r="R76" s="17">
        <f>IF('Hodnotenie dodávateľov'!$P76="","",IF(AND('Hodnotenie dodávateľov'!$P76&gt;=3.5,'Hodnotenie dodávateľov'!$L76&lt;=0.05,'Hodnotenie dodávateľov'!$I76&gt;=0.9),"Pokračovať v spolupráci","Vyhodnotiť nápravné opatrenia"))</f>
        <v/>
      </c>
      <c r="S76" s="10" t="n"/>
    </row>
    <row r="77">
      <c r="A77" s="9" t="inlineStr">
        <is>
          <t>HD-2026-069</t>
        </is>
      </c>
      <c r="B77" s="10" t="n"/>
      <c r="C77" s="11">
        <f>IF('Hodnotenie dodávateľov'!$B77="","",IFERROR(VLOOKUP('Hodnotenie dodávateľov'!$B77,'Číselníky a pokyny'!$A$4:$E$103,2,FALSE),""))</f>
        <v/>
      </c>
      <c r="D77" s="12">
        <f>IF('Hodnotenie dodávateľov'!$B77="","",IFERROR(VLOOKUP('Hodnotenie dodávateľov'!$B77,'Číselníky a pokyny'!$A$4:$E$103,3,FALSE),""))</f>
        <v/>
      </c>
      <c r="E77" s="12">
        <f>IF('Hodnotenie dodávateľov'!$B77="","",IFERROR(VLOOKUP('Hodnotenie dodávateľov'!$B77,'Číselníky a pokyny'!$A$4:$E$103,4,FALSE),""))</f>
        <v/>
      </c>
      <c r="F77" s="10" t="n"/>
      <c r="G77" s="13" t="n"/>
      <c r="H77" s="14" t="n"/>
      <c r="I77" s="15" t="n"/>
      <c r="J77" s="16" t="n"/>
      <c r="K77" s="16" t="n"/>
      <c r="L77" s="15" t="n"/>
      <c r="M77" s="16" t="n"/>
      <c r="N77" s="16" t="n"/>
      <c r="O77" s="16" t="n"/>
      <c r="P77" s="4">
        <f>IF(OR('Hodnotenie dodávateľov'!$B77="",'Hodnotenie dodávateľov'!$I77="",'Hodnotenie dodávateľov'!$J77="",'Hodnotenie dodávateľov'!$K77="",'Hodnotenie dodávateľov'!$M77="",'Hodnotenie dodávateľov'!$N77="",'Hodnotenie dodávateľov'!$O77=""),"",ROUND(('Hodnotenie dodávateľov'!$J77*0.25+'Hodnotenie dodávateľov'!$K77*0.15+'Hodnotenie dodávateľov'!$M77*0.15+'Hodnotenie dodávateľov'!$N77*0.20+'Hodnotenie dodávateľov'!$O77*0.15+'Hodnotenie dodávateľov'!$I77*5*0.10),2))</f>
        <v/>
      </c>
      <c r="Q77" s="17">
        <f>IF('Hodnotenie dodávateľov'!$P77="","",IF('Hodnotenie dodávateľov'!$P77&gt;=4.5,"Výborný",IF('Hodnotenie dodávateľov'!$P77&gt;=3.5,"Dobrý",IF('Hodnotenie dodávateľov'!$P77&gt;=2.5,"Vyhovujúci","Nevyhovujúci"))))</f>
        <v/>
      </c>
      <c r="R77" s="17">
        <f>IF('Hodnotenie dodávateľov'!$P77="","",IF(AND('Hodnotenie dodávateľov'!$P77&gt;=3.5,'Hodnotenie dodávateľov'!$L77&lt;=0.05,'Hodnotenie dodávateľov'!$I77&gt;=0.9),"Pokračovať v spolupráci","Vyhodnotiť nápravné opatrenia"))</f>
        <v/>
      </c>
      <c r="S77" s="10" t="n"/>
    </row>
    <row r="78">
      <c r="A78" s="18" t="inlineStr">
        <is>
          <t>HD-2026-070</t>
        </is>
      </c>
      <c r="B78" s="10" t="n"/>
      <c r="C78" s="11">
        <f>IF('Hodnotenie dodávateľov'!$B78="","",IFERROR(VLOOKUP('Hodnotenie dodávateľov'!$B78,'Číselníky a pokyny'!$A$4:$E$103,2,FALSE),""))</f>
        <v/>
      </c>
      <c r="D78" s="12">
        <f>IF('Hodnotenie dodávateľov'!$B78="","",IFERROR(VLOOKUP('Hodnotenie dodávateľov'!$B78,'Číselníky a pokyny'!$A$4:$E$103,3,FALSE),""))</f>
        <v/>
      </c>
      <c r="E78" s="12">
        <f>IF('Hodnotenie dodávateľov'!$B78="","",IFERROR(VLOOKUP('Hodnotenie dodávateľov'!$B78,'Číselníky a pokyny'!$A$4:$E$103,4,FALSE),""))</f>
        <v/>
      </c>
      <c r="F78" s="10" t="n"/>
      <c r="G78" s="13" t="n"/>
      <c r="H78" s="14" t="n"/>
      <c r="I78" s="15" t="n"/>
      <c r="J78" s="16" t="n"/>
      <c r="K78" s="16" t="n"/>
      <c r="L78" s="15" t="n"/>
      <c r="M78" s="16" t="n"/>
      <c r="N78" s="16" t="n"/>
      <c r="O78" s="16" t="n"/>
      <c r="P78" s="4">
        <f>IF(OR('Hodnotenie dodávateľov'!$B78="",'Hodnotenie dodávateľov'!$I78="",'Hodnotenie dodávateľov'!$J78="",'Hodnotenie dodávateľov'!$K78="",'Hodnotenie dodávateľov'!$M78="",'Hodnotenie dodávateľov'!$N78="",'Hodnotenie dodávateľov'!$O78=""),"",ROUND(('Hodnotenie dodávateľov'!$J78*0.25+'Hodnotenie dodávateľov'!$K78*0.15+'Hodnotenie dodávateľov'!$M78*0.15+'Hodnotenie dodávateľov'!$N78*0.20+'Hodnotenie dodávateľov'!$O78*0.15+'Hodnotenie dodávateľov'!$I78*5*0.10),2))</f>
        <v/>
      </c>
      <c r="Q78" s="17">
        <f>IF('Hodnotenie dodávateľov'!$P78="","",IF('Hodnotenie dodávateľov'!$P78&gt;=4.5,"Výborný",IF('Hodnotenie dodávateľov'!$P78&gt;=3.5,"Dobrý",IF('Hodnotenie dodávateľov'!$P78&gt;=2.5,"Vyhovujúci","Nevyhovujúci"))))</f>
        <v/>
      </c>
      <c r="R78" s="17">
        <f>IF('Hodnotenie dodávateľov'!$P78="","",IF(AND('Hodnotenie dodávateľov'!$P78&gt;=3.5,'Hodnotenie dodávateľov'!$L78&lt;=0.05,'Hodnotenie dodávateľov'!$I78&gt;=0.9),"Pokračovať v spolupráci","Vyhodnotiť nápravné opatrenia"))</f>
        <v/>
      </c>
      <c r="S78" s="10" t="n"/>
    </row>
    <row r="79">
      <c r="A79" s="9" t="inlineStr">
        <is>
          <t>HD-2026-071</t>
        </is>
      </c>
      <c r="B79" s="10" t="n"/>
      <c r="C79" s="11">
        <f>IF('Hodnotenie dodávateľov'!$B79="","",IFERROR(VLOOKUP('Hodnotenie dodávateľov'!$B79,'Číselníky a pokyny'!$A$4:$E$103,2,FALSE),""))</f>
        <v/>
      </c>
      <c r="D79" s="12">
        <f>IF('Hodnotenie dodávateľov'!$B79="","",IFERROR(VLOOKUP('Hodnotenie dodávateľov'!$B79,'Číselníky a pokyny'!$A$4:$E$103,3,FALSE),""))</f>
        <v/>
      </c>
      <c r="E79" s="12">
        <f>IF('Hodnotenie dodávateľov'!$B79="","",IFERROR(VLOOKUP('Hodnotenie dodávateľov'!$B79,'Číselníky a pokyny'!$A$4:$E$103,4,FALSE),""))</f>
        <v/>
      </c>
      <c r="F79" s="10" t="n"/>
      <c r="G79" s="13" t="n"/>
      <c r="H79" s="14" t="n"/>
      <c r="I79" s="15" t="n"/>
      <c r="J79" s="16" t="n"/>
      <c r="K79" s="16" t="n"/>
      <c r="L79" s="15" t="n"/>
      <c r="M79" s="16" t="n"/>
      <c r="N79" s="16" t="n"/>
      <c r="O79" s="16" t="n"/>
      <c r="P79" s="4">
        <f>IF(OR('Hodnotenie dodávateľov'!$B79="",'Hodnotenie dodávateľov'!$I79="",'Hodnotenie dodávateľov'!$J79="",'Hodnotenie dodávateľov'!$K79="",'Hodnotenie dodávateľov'!$M79="",'Hodnotenie dodávateľov'!$N79="",'Hodnotenie dodávateľov'!$O79=""),"",ROUND(('Hodnotenie dodávateľov'!$J79*0.25+'Hodnotenie dodávateľov'!$K79*0.15+'Hodnotenie dodávateľov'!$M79*0.15+'Hodnotenie dodávateľov'!$N79*0.20+'Hodnotenie dodávateľov'!$O79*0.15+'Hodnotenie dodávateľov'!$I79*5*0.10),2))</f>
        <v/>
      </c>
      <c r="Q79" s="17">
        <f>IF('Hodnotenie dodávateľov'!$P79="","",IF('Hodnotenie dodávateľov'!$P79&gt;=4.5,"Výborný",IF('Hodnotenie dodávateľov'!$P79&gt;=3.5,"Dobrý",IF('Hodnotenie dodávateľov'!$P79&gt;=2.5,"Vyhovujúci","Nevyhovujúci"))))</f>
        <v/>
      </c>
      <c r="R79" s="17">
        <f>IF('Hodnotenie dodávateľov'!$P79="","",IF(AND('Hodnotenie dodávateľov'!$P79&gt;=3.5,'Hodnotenie dodávateľov'!$L79&lt;=0.05,'Hodnotenie dodávateľov'!$I79&gt;=0.9),"Pokračovať v spolupráci","Vyhodnotiť nápravné opatrenia"))</f>
        <v/>
      </c>
      <c r="S79" s="10" t="n"/>
    </row>
    <row r="80">
      <c r="A80" s="18" t="inlineStr">
        <is>
          <t>HD-2026-072</t>
        </is>
      </c>
      <c r="B80" s="10" t="n"/>
      <c r="C80" s="11">
        <f>IF('Hodnotenie dodávateľov'!$B80="","",IFERROR(VLOOKUP('Hodnotenie dodávateľov'!$B80,'Číselníky a pokyny'!$A$4:$E$103,2,FALSE),""))</f>
        <v/>
      </c>
      <c r="D80" s="12">
        <f>IF('Hodnotenie dodávateľov'!$B80="","",IFERROR(VLOOKUP('Hodnotenie dodávateľov'!$B80,'Číselníky a pokyny'!$A$4:$E$103,3,FALSE),""))</f>
        <v/>
      </c>
      <c r="E80" s="12">
        <f>IF('Hodnotenie dodávateľov'!$B80="","",IFERROR(VLOOKUP('Hodnotenie dodávateľov'!$B80,'Číselníky a pokyny'!$A$4:$E$103,4,FALSE),""))</f>
        <v/>
      </c>
      <c r="F80" s="10" t="n"/>
      <c r="G80" s="13" t="n"/>
      <c r="H80" s="14" t="n"/>
      <c r="I80" s="15" t="n"/>
      <c r="J80" s="16" t="n"/>
      <c r="K80" s="16" t="n"/>
      <c r="L80" s="15" t="n"/>
      <c r="M80" s="16" t="n"/>
      <c r="N80" s="16" t="n"/>
      <c r="O80" s="16" t="n"/>
      <c r="P80" s="4">
        <f>IF(OR('Hodnotenie dodávateľov'!$B80="",'Hodnotenie dodávateľov'!$I80="",'Hodnotenie dodávateľov'!$J80="",'Hodnotenie dodávateľov'!$K80="",'Hodnotenie dodávateľov'!$M80="",'Hodnotenie dodávateľov'!$N80="",'Hodnotenie dodávateľov'!$O80=""),"",ROUND(('Hodnotenie dodávateľov'!$J80*0.25+'Hodnotenie dodávateľov'!$K80*0.15+'Hodnotenie dodávateľov'!$M80*0.15+'Hodnotenie dodávateľov'!$N80*0.20+'Hodnotenie dodávateľov'!$O80*0.15+'Hodnotenie dodávateľov'!$I80*5*0.10),2))</f>
        <v/>
      </c>
      <c r="Q80" s="17">
        <f>IF('Hodnotenie dodávateľov'!$P80="","",IF('Hodnotenie dodávateľov'!$P80&gt;=4.5,"Výborný",IF('Hodnotenie dodávateľov'!$P80&gt;=3.5,"Dobrý",IF('Hodnotenie dodávateľov'!$P80&gt;=2.5,"Vyhovujúci","Nevyhovujúci"))))</f>
        <v/>
      </c>
      <c r="R80" s="17">
        <f>IF('Hodnotenie dodávateľov'!$P80="","",IF(AND('Hodnotenie dodávateľov'!$P80&gt;=3.5,'Hodnotenie dodávateľov'!$L80&lt;=0.05,'Hodnotenie dodávateľov'!$I80&gt;=0.9),"Pokračovať v spolupráci","Vyhodnotiť nápravné opatrenia"))</f>
        <v/>
      </c>
      <c r="S80" s="10" t="n"/>
    </row>
    <row r="81">
      <c r="A81" s="9" t="inlineStr">
        <is>
          <t>HD-2026-073</t>
        </is>
      </c>
      <c r="B81" s="10" t="n"/>
      <c r="C81" s="11">
        <f>IF('Hodnotenie dodávateľov'!$B81="","",IFERROR(VLOOKUP('Hodnotenie dodávateľov'!$B81,'Číselníky a pokyny'!$A$4:$E$103,2,FALSE),""))</f>
        <v/>
      </c>
      <c r="D81" s="12">
        <f>IF('Hodnotenie dodávateľov'!$B81="","",IFERROR(VLOOKUP('Hodnotenie dodávateľov'!$B81,'Číselníky a pokyny'!$A$4:$E$103,3,FALSE),""))</f>
        <v/>
      </c>
      <c r="E81" s="12">
        <f>IF('Hodnotenie dodávateľov'!$B81="","",IFERROR(VLOOKUP('Hodnotenie dodávateľov'!$B81,'Číselníky a pokyny'!$A$4:$E$103,4,FALSE),""))</f>
        <v/>
      </c>
      <c r="F81" s="10" t="n"/>
      <c r="G81" s="13" t="n"/>
      <c r="H81" s="14" t="n"/>
      <c r="I81" s="15" t="n"/>
      <c r="J81" s="16" t="n"/>
      <c r="K81" s="16" t="n"/>
      <c r="L81" s="15" t="n"/>
      <c r="M81" s="16" t="n"/>
      <c r="N81" s="16" t="n"/>
      <c r="O81" s="16" t="n"/>
      <c r="P81" s="4">
        <f>IF(OR('Hodnotenie dodávateľov'!$B81="",'Hodnotenie dodávateľov'!$I81="",'Hodnotenie dodávateľov'!$J81="",'Hodnotenie dodávateľov'!$K81="",'Hodnotenie dodávateľov'!$M81="",'Hodnotenie dodávateľov'!$N81="",'Hodnotenie dodávateľov'!$O81=""),"",ROUND(('Hodnotenie dodávateľov'!$J81*0.25+'Hodnotenie dodávateľov'!$K81*0.15+'Hodnotenie dodávateľov'!$M81*0.15+'Hodnotenie dodávateľov'!$N81*0.20+'Hodnotenie dodávateľov'!$O81*0.15+'Hodnotenie dodávateľov'!$I81*5*0.10),2))</f>
        <v/>
      </c>
      <c r="Q81" s="17">
        <f>IF('Hodnotenie dodávateľov'!$P81="","",IF('Hodnotenie dodávateľov'!$P81&gt;=4.5,"Výborný",IF('Hodnotenie dodávateľov'!$P81&gt;=3.5,"Dobrý",IF('Hodnotenie dodávateľov'!$P81&gt;=2.5,"Vyhovujúci","Nevyhovujúci"))))</f>
        <v/>
      </c>
      <c r="R81" s="17">
        <f>IF('Hodnotenie dodávateľov'!$P81="","",IF(AND('Hodnotenie dodávateľov'!$P81&gt;=3.5,'Hodnotenie dodávateľov'!$L81&lt;=0.05,'Hodnotenie dodávateľov'!$I81&gt;=0.9),"Pokračovať v spolupráci","Vyhodnotiť nápravné opatrenia"))</f>
        <v/>
      </c>
      <c r="S81" s="10" t="n"/>
    </row>
    <row r="82">
      <c r="A82" s="18" t="inlineStr">
        <is>
          <t>HD-2026-074</t>
        </is>
      </c>
      <c r="B82" s="10" t="n"/>
      <c r="C82" s="11">
        <f>IF('Hodnotenie dodávateľov'!$B82="","",IFERROR(VLOOKUP('Hodnotenie dodávateľov'!$B82,'Číselníky a pokyny'!$A$4:$E$103,2,FALSE),""))</f>
        <v/>
      </c>
      <c r="D82" s="12">
        <f>IF('Hodnotenie dodávateľov'!$B82="","",IFERROR(VLOOKUP('Hodnotenie dodávateľov'!$B82,'Číselníky a pokyny'!$A$4:$E$103,3,FALSE),""))</f>
        <v/>
      </c>
      <c r="E82" s="12">
        <f>IF('Hodnotenie dodávateľov'!$B82="","",IFERROR(VLOOKUP('Hodnotenie dodávateľov'!$B82,'Číselníky a pokyny'!$A$4:$E$103,4,FALSE),""))</f>
        <v/>
      </c>
      <c r="F82" s="10" t="n"/>
      <c r="G82" s="13" t="n"/>
      <c r="H82" s="14" t="n"/>
      <c r="I82" s="15" t="n"/>
      <c r="J82" s="16" t="n"/>
      <c r="K82" s="16" t="n"/>
      <c r="L82" s="15" t="n"/>
      <c r="M82" s="16" t="n"/>
      <c r="N82" s="16" t="n"/>
      <c r="O82" s="16" t="n"/>
      <c r="P82" s="4">
        <f>IF(OR('Hodnotenie dodávateľov'!$B82="",'Hodnotenie dodávateľov'!$I82="",'Hodnotenie dodávateľov'!$J82="",'Hodnotenie dodávateľov'!$K82="",'Hodnotenie dodávateľov'!$M82="",'Hodnotenie dodávateľov'!$N82="",'Hodnotenie dodávateľov'!$O82=""),"",ROUND(('Hodnotenie dodávateľov'!$J82*0.25+'Hodnotenie dodávateľov'!$K82*0.15+'Hodnotenie dodávateľov'!$M82*0.15+'Hodnotenie dodávateľov'!$N82*0.20+'Hodnotenie dodávateľov'!$O82*0.15+'Hodnotenie dodávateľov'!$I82*5*0.10),2))</f>
        <v/>
      </c>
      <c r="Q82" s="17">
        <f>IF('Hodnotenie dodávateľov'!$P82="","",IF('Hodnotenie dodávateľov'!$P82&gt;=4.5,"Výborný",IF('Hodnotenie dodávateľov'!$P82&gt;=3.5,"Dobrý",IF('Hodnotenie dodávateľov'!$P82&gt;=2.5,"Vyhovujúci","Nevyhovujúci"))))</f>
        <v/>
      </c>
      <c r="R82" s="17">
        <f>IF('Hodnotenie dodávateľov'!$P82="","",IF(AND('Hodnotenie dodávateľov'!$P82&gt;=3.5,'Hodnotenie dodávateľov'!$L82&lt;=0.05,'Hodnotenie dodávateľov'!$I82&gt;=0.9),"Pokračovať v spolupráci","Vyhodnotiť nápravné opatrenia"))</f>
        <v/>
      </c>
      <c r="S82" s="10" t="n"/>
    </row>
    <row r="83">
      <c r="A83" s="9" t="inlineStr">
        <is>
          <t>HD-2026-075</t>
        </is>
      </c>
      <c r="B83" s="10" t="n"/>
      <c r="C83" s="11">
        <f>IF('Hodnotenie dodávateľov'!$B83="","",IFERROR(VLOOKUP('Hodnotenie dodávateľov'!$B83,'Číselníky a pokyny'!$A$4:$E$103,2,FALSE),""))</f>
        <v/>
      </c>
      <c r="D83" s="12">
        <f>IF('Hodnotenie dodávateľov'!$B83="","",IFERROR(VLOOKUP('Hodnotenie dodávateľov'!$B83,'Číselníky a pokyny'!$A$4:$E$103,3,FALSE),""))</f>
        <v/>
      </c>
      <c r="E83" s="12">
        <f>IF('Hodnotenie dodávateľov'!$B83="","",IFERROR(VLOOKUP('Hodnotenie dodávateľov'!$B83,'Číselníky a pokyny'!$A$4:$E$103,4,FALSE),""))</f>
        <v/>
      </c>
      <c r="F83" s="10" t="n"/>
      <c r="G83" s="13" t="n"/>
      <c r="H83" s="14" t="n"/>
      <c r="I83" s="15" t="n"/>
      <c r="J83" s="16" t="n"/>
      <c r="K83" s="16" t="n"/>
      <c r="L83" s="15" t="n"/>
      <c r="M83" s="16" t="n"/>
      <c r="N83" s="16" t="n"/>
      <c r="O83" s="16" t="n"/>
      <c r="P83" s="4">
        <f>IF(OR('Hodnotenie dodávateľov'!$B83="",'Hodnotenie dodávateľov'!$I83="",'Hodnotenie dodávateľov'!$J83="",'Hodnotenie dodávateľov'!$K83="",'Hodnotenie dodávateľov'!$M83="",'Hodnotenie dodávateľov'!$N83="",'Hodnotenie dodávateľov'!$O83=""),"",ROUND(('Hodnotenie dodávateľov'!$J83*0.25+'Hodnotenie dodávateľov'!$K83*0.15+'Hodnotenie dodávateľov'!$M83*0.15+'Hodnotenie dodávateľov'!$N83*0.20+'Hodnotenie dodávateľov'!$O83*0.15+'Hodnotenie dodávateľov'!$I83*5*0.10),2))</f>
        <v/>
      </c>
      <c r="Q83" s="17">
        <f>IF('Hodnotenie dodávateľov'!$P83="","",IF('Hodnotenie dodávateľov'!$P83&gt;=4.5,"Výborný",IF('Hodnotenie dodávateľov'!$P83&gt;=3.5,"Dobrý",IF('Hodnotenie dodávateľov'!$P83&gt;=2.5,"Vyhovujúci","Nevyhovujúci"))))</f>
        <v/>
      </c>
      <c r="R83" s="17">
        <f>IF('Hodnotenie dodávateľov'!$P83="","",IF(AND('Hodnotenie dodávateľov'!$P83&gt;=3.5,'Hodnotenie dodávateľov'!$L83&lt;=0.05,'Hodnotenie dodávateľov'!$I83&gt;=0.9),"Pokračovať v spolupráci","Vyhodnotiť nápravné opatrenia"))</f>
        <v/>
      </c>
      <c r="S83" s="10" t="n"/>
    </row>
    <row r="84">
      <c r="A84" s="18" t="inlineStr">
        <is>
          <t>HD-2026-076</t>
        </is>
      </c>
      <c r="B84" s="10" t="n"/>
      <c r="C84" s="11">
        <f>IF('Hodnotenie dodávateľov'!$B84="","",IFERROR(VLOOKUP('Hodnotenie dodávateľov'!$B84,'Číselníky a pokyny'!$A$4:$E$103,2,FALSE),""))</f>
        <v/>
      </c>
      <c r="D84" s="12">
        <f>IF('Hodnotenie dodávateľov'!$B84="","",IFERROR(VLOOKUP('Hodnotenie dodávateľov'!$B84,'Číselníky a pokyny'!$A$4:$E$103,3,FALSE),""))</f>
        <v/>
      </c>
      <c r="E84" s="12">
        <f>IF('Hodnotenie dodávateľov'!$B84="","",IFERROR(VLOOKUP('Hodnotenie dodávateľov'!$B84,'Číselníky a pokyny'!$A$4:$E$103,4,FALSE),""))</f>
        <v/>
      </c>
      <c r="F84" s="10" t="n"/>
      <c r="G84" s="13" t="n"/>
      <c r="H84" s="14" t="n"/>
      <c r="I84" s="15" t="n"/>
      <c r="J84" s="16" t="n"/>
      <c r="K84" s="16" t="n"/>
      <c r="L84" s="15" t="n"/>
      <c r="M84" s="16" t="n"/>
      <c r="N84" s="16" t="n"/>
      <c r="O84" s="16" t="n"/>
      <c r="P84" s="4">
        <f>IF(OR('Hodnotenie dodávateľov'!$B84="",'Hodnotenie dodávateľov'!$I84="",'Hodnotenie dodávateľov'!$J84="",'Hodnotenie dodávateľov'!$K84="",'Hodnotenie dodávateľov'!$M84="",'Hodnotenie dodávateľov'!$N84="",'Hodnotenie dodávateľov'!$O84=""),"",ROUND(('Hodnotenie dodávateľov'!$J84*0.25+'Hodnotenie dodávateľov'!$K84*0.15+'Hodnotenie dodávateľov'!$M84*0.15+'Hodnotenie dodávateľov'!$N84*0.20+'Hodnotenie dodávateľov'!$O84*0.15+'Hodnotenie dodávateľov'!$I84*5*0.10),2))</f>
        <v/>
      </c>
      <c r="Q84" s="17">
        <f>IF('Hodnotenie dodávateľov'!$P84="","",IF('Hodnotenie dodávateľov'!$P84&gt;=4.5,"Výborný",IF('Hodnotenie dodávateľov'!$P84&gt;=3.5,"Dobrý",IF('Hodnotenie dodávateľov'!$P84&gt;=2.5,"Vyhovujúci","Nevyhovujúci"))))</f>
        <v/>
      </c>
      <c r="R84" s="17">
        <f>IF('Hodnotenie dodávateľov'!$P84="","",IF(AND('Hodnotenie dodávateľov'!$P84&gt;=3.5,'Hodnotenie dodávateľov'!$L84&lt;=0.05,'Hodnotenie dodávateľov'!$I84&gt;=0.9),"Pokračovať v spolupráci","Vyhodnotiť nápravné opatrenia"))</f>
        <v/>
      </c>
      <c r="S84" s="10" t="n"/>
    </row>
    <row r="85">
      <c r="A85" s="9" t="inlineStr">
        <is>
          <t>HD-2026-077</t>
        </is>
      </c>
      <c r="B85" s="10" t="n"/>
      <c r="C85" s="11">
        <f>IF('Hodnotenie dodávateľov'!$B85="","",IFERROR(VLOOKUP('Hodnotenie dodávateľov'!$B85,'Číselníky a pokyny'!$A$4:$E$103,2,FALSE),""))</f>
        <v/>
      </c>
      <c r="D85" s="12">
        <f>IF('Hodnotenie dodávateľov'!$B85="","",IFERROR(VLOOKUP('Hodnotenie dodávateľov'!$B85,'Číselníky a pokyny'!$A$4:$E$103,3,FALSE),""))</f>
        <v/>
      </c>
      <c r="E85" s="12">
        <f>IF('Hodnotenie dodávateľov'!$B85="","",IFERROR(VLOOKUP('Hodnotenie dodávateľov'!$B85,'Číselníky a pokyny'!$A$4:$E$103,4,FALSE),""))</f>
        <v/>
      </c>
      <c r="F85" s="10" t="n"/>
      <c r="G85" s="13" t="n"/>
      <c r="H85" s="14" t="n"/>
      <c r="I85" s="15" t="n"/>
      <c r="J85" s="16" t="n"/>
      <c r="K85" s="16" t="n"/>
      <c r="L85" s="15" t="n"/>
      <c r="M85" s="16" t="n"/>
      <c r="N85" s="16" t="n"/>
      <c r="O85" s="16" t="n"/>
      <c r="P85" s="4">
        <f>IF(OR('Hodnotenie dodávateľov'!$B85="",'Hodnotenie dodávateľov'!$I85="",'Hodnotenie dodávateľov'!$J85="",'Hodnotenie dodávateľov'!$K85="",'Hodnotenie dodávateľov'!$M85="",'Hodnotenie dodávateľov'!$N85="",'Hodnotenie dodávateľov'!$O85=""),"",ROUND(('Hodnotenie dodávateľov'!$J85*0.25+'Hodnotenie dodávateľov'!$K85*0.15+'Hodnotenie dodávateľov'!$M85*0.15+'Hodnotenie dodávateľov'!$N85*0.20+'Hodnotenie dodávateľov'!$O85*0.15+'Hodnotenie dodávateľov'!$I85*5*0.10),2))</f>
        <v/>
      </c>
      <c r="Q85" s="17">
        <f>IF('Hodnotenie dodávateľov'!$P85="","",IF('Hodnotenie dodávateľov'!$P85&gt;=4.5,"Výborný",IF('Hodnotenie dodávateľov'!$P85&gt;=3.5,"Dobrý",IF('Hodnotenie dodávateľov'!$P85&gt;=2.5,"Vyhovujúci","Nevyhovujúci"))))</f>
        <v/>
      </c>
      <c r="R85" s="17">
        <f>IF('Hodnotenie dodávateľov'!$P85="","",IF(AND('Hodnotenie dodávateľov'!$P85&gt;=3.5,'Hodnotenie dodávateľov'!$L85&lt;=0.05,'Hodnotenie dodávateľov'!$I85&gt;=0.9),"Pokračovať v spolupráci","Vyhodnotiť nápravné opatrenia"))</f>
        <v/>
      </c>
      <c r="S85" s="10" t="n"/>
    </row>
    <row r="86">
      <c r="A86" s="18" t="inlineStr">
        <is>
          <t>HD-2026-078</t>
        </is>
      </c>
      <c r="B86" s="10" t="n"/>
      <c r="C86" s="11">
        <f>IF('Hodnotenie dodávateľov'!$B86="","",IFERROR(VLOOKUP('Hodnotenie dodávateľov'!$B86,'Číselníky a pokyny'!$A$4:$E$103,2,FALSE),""))</f>
        <v/>
      </c>
      <c r="D86" s="12">
        <f>IF('Hodnotenie dodávateľov'!$B86="","",IFERROR(VLOOKUP('Hodnotenie dodávateľov'!$B86,'Číselníky a pokyny'!$A$4:$E$103,3,FALSE),""))</f>
        <v/>
      </c>
      <c r="E86" s="12">
        <f>IF('Hodnotenie dodávateľov'!$B86="","",IFERROR(VLOOKUP('Hodnotenie dodávateľov'!$B86,'Číselníky a pokyny'!$A$4:$E$103,4,FALSE),""))</f>
        <v/>
      </c>
      <c r="F86" s="10" t="n"/>
      <c r="G86" s="13" t="n"/>
      <c r="H86" s="14" t="n"/>
      <c r="I86" s="15" t="n"/>
      <c r="J86" s="16" t="n"/>
      <c r="K86" s="16" t="n"/>
      <c r="L86" s="15" t="n"/>
      <c r="M86" s="16" t="n"/>
      <c r="N86" s="16" t="n"/>
      <c r="O86" s="16" t="n"/>
      <c r="P86" s="4">
        <f>IF(OR('Hodnotenie dodávateľov'!$B86="",'Hodnotenie dodávateľov'!$I86="",'Hodnotenie dodávateľov'!$J86="",'Hodnotenie dodávateľov'!$K86="",'Hodnotenie dodávateľov'!$M86="",'Hodnotenie dodávateľov'!$N86="",'Hodnotenie dodávateľov'!$O86=""),"",ROUND(('Hodnotenie dodávateľov'!$J86*0.25+'Hodnotenie dodávateľov'!$K86*0.15+'Hodnotenie dodávateľov'!$M86*0.15+'Hodnotenie dodávateľov'!$N86*0.20+'Hodnotenie dodávateľov'!$O86*0.15+'Hodnotenie dodávateľov'!$I86*5*0.10),2))</f>
        <v/>
      </c>
      <c r="Q86" s="17">
        <f>IF('Hodnotenie dodávateľov'!$P86="","",IF('Hodnotenie dodávateľov'!$P86&gt;=4.5,"Výborný",IF('Hodnotenie dodávateľov'!$P86&gt;=3.5,"Dobrý",IF('Hodnotenie dodávateľov'!$P86&gt;=2.5,"Vyhovujúci","Nevyhovujúci"))))</f>
        <v/>
      </c>
      <c r="R86" s="17">
        <f>IF('Hodnotenie dodávateľov'!$P86="","",IF(AND('Hodnotenie dodávateľov'!$P86&gt;=3.5,'Hodnotenie dodávateľov'!$L86&lt;=0.05,'Hodnotenie dodávateľov'!$I86&gt;=0.9),"Pokračovať v spolupráci","Vyhodnotiť nápravné opatrenia"))</f>
        <v/>
      </c>
      <c r="S86" s="10" t="n"/>
    </row>
    <row r="87">
      <c r="A87" s="9" t="inlineStr">
        <is>
          <t>HD-2026-079</t>
        </is>
      </c>
      <c r="B87" s="10" t="n"/>
      <c r="C87" s="11">
        <f>IF('Hodnotenie dodávateľov'!$B87="","",IFERROR(VLOOKUP('Hodnotenie dodávateľov'!$B87,'Číselníky a pokyny'!$A$4:$E$103,2,FALSE),""))</f>
        <v/>
      </c>
      <c r="D87" s="12">
        <f>IF('Hodnotenie dodávateľov'!$B87="","",IFERROR(VLOOKUP('Hodnotenie dodávateľov'!$B87,'Číselníky a pokyny'!$A$4:$E$103,3,FALSE),""))</f>
        <v/>
      </c>
      <c r="E87" s="12">
        <f>IF('Hodnotenie dodávateľov'!$B87="","",IFERROR(VLOOKUP('Hodnotenie dodávateľov'!$B87,'Číselníky a pokyny'!$A$4:$E$103,4,FALSE),""))</f>
        <v/>
      </c>
      <c r="F87" s="10" t="n"/>
      <c r="G87" s="13" t="n"/>
      <c r="H87" s="14" t="n"/>
      <c r="I87" s="15" t="n"/>
      <c r="J87" s="16" t="n"/>
      <c r="K87" s="16" t="n"/>
      <c r="L87" s="15" t="n"/>
      <c r="M87" s="16" t="n"/>
      <c r="N87" s="16" t="n"/>
      <c r="O87" s="16" t="n"/>
      <c r="P87" s="4">
        <f>IF(OR('Hodnotenie dodávateľov'!$B87="",'Hodnotenie dodávateľov'!$I87="",'Hodnotenie dodávateľov'!$J87="",'Hodnotenie dodávateľov'!$K87="",'Hodnotenie dodávateľov'!$M87="",'Hodnotenie dodávateľov'!$N87="",'Hodnotenie dodávateľov'!$O87=""),"",ROUND(('Hodnotenie dodávateľov'!$J87*0.25+'Hodnotenie dodávateľov'!$K87*0.15+'Hodnotenie dodávateľov'!$M87*0.15+'Hodnotenie dodávateľov'!$N87*0.20+'Hodnotenie dodávateľov'!$O87*0.15+'Hodnotenie dodávateľov'!$I87*5*0.10),2))</f>
        <v/>
      </c>
      <c r="Q87" s="17">
        <f>IF('Hodnotenie dodávateľov'!$P87="","",IF('Hodnotenie dodávateľov'!$P87&gt;=4.5,"Výborný",IF('Hodnotenie dodávateľov'!$P87&gt;=3.5,"Dobrý",IF('Hodnotenie dodávateľov'!$P87&gt;=2.5,"Vyhovujúci","Nevyhovujúci"))))</f>
        <v/>
      </c>
      <c r="R87" s="17">
        <f>IF('Hodnotenie dodávateľov'!$P87="","",IF(AND('Hodnotenie dodávateľov'!$P87&gt;=3.5,'Hodnotenie dodávateľov'!$L87&lt;=0.05,'Hodnotenie dodávateľov'!$I87&gt;=0.9),"Pokračovať v spolupráci","Vyhodnotiť nápravné opatrenia"))</f>
        <v/>
      </c>
      <c r="S87" s="10" t="n"/>
    </row>
    <row r="88">
      <c r="A88" s="18" t="inlineStr">
        <is>
          <t>HD-2026-080</t>
        </is>
      </c>
      <c r="B88" s="10" t="n"/>
      <c r="C88" s="11">
        <f>IF('Hodnotenie dodávateľov'!$B88="","",IFERROR(VLOOKUP('Hodnotenie dodávateľov'!$B88,'Číselníky a pokyny'!$A$4:$E$103,2,FALSE),""))</f>
        <v/>
      </c>
      <c r="D88" s="12">
        <f>IF('Hodnotenie dodávateľov'!$B88="","",IFERROR(VLOOKUP('Hodnotenie dodávateľov'!$B88,'Číselníky a pokyny'!$A$4:$E$103,3,FALSE),""))</f>
        <v/>
      </c>
      <c r="E88" s="12">
        <f>IF('Hodnotenie dodávateľov'!$B88="","",IFERROR(VLOOKUP('Hodnotenie dodávateľov'!$B88,'Číselníky a pokyny'!$A$4:$E$103,4,FALSE),""))</f>
        <v/>
      </c>
      <c r="F88" s="10" t="n"/>
      <c r="G88" s="13" t="n"/>
      <c r="H88" s="14" t="n"/>
      <c r="I88" s="15" t="n"/>
      <c r="J88" s="16" t="n"/>
      <c r="K88" s="16" t="n"/>
      <c r="L88" s="15" t="n"/>
      <c r="M88" s="16" t="n"/>
      <c r="N88" s="16" t="n"/>
      <c r="O88" s="16" t="n"/>
      <c r="P88" s="4">
        <f>IF(OR('Hodnotenie dodávateľov'!$B88="",'Hodnotenie dodávateľov'!$I88="",'Hodnotenie dodávateľov'!$J88="",'Hodnotenie dodávateľov'!$K88="",'Hodnotenie dodávateľov'!$M88="",'Hodnotenie dodávateľov'!$N88="",'Hodnotenie dodávateľov'!$O88=""),"",ROUND(('Hodnotenie dodávateľov'!$J88*0.25+'Hodnotenie dodávateľov'!$K88*0.15+'Hodnotenie dodávateľov'!$M88*0.15+'Hodnotenie dodávateľov'!$N88*0.20+'Hodnotenie dodávateľov'!$O88*0.15+'Hodnotenie dodávateľov'!$I88*5*0.10),2))</f>
        <v/>
      </c>
      <c r="Q88" s="17">
        <f>IF('Hodnotenie dodávateľov'!$P88="","",IF('Hodnotenie dodávateľov'!$P88&gt;=4.5,"Výborný",IF('Hodnotenie dodávateľov'!$P88&gt;=3.5,"Dobrý",IF('Hodnotenie dodávateľov'!$P88&gt;=2.5,"Vyhovujúci","Nevyhovujúci"))))</f>
        <v/>
      </c>
      <c r="R88" s="17">
        <f>IF('Hodnotenie dodávateľov'!$P88="","",IF(AND('Hodnotenie dodávateľov'!$P88&gt;=3.5,'Hodnotenie dodávateľov'!$L88&lt;=0.05,'Hodnotenie dodávateľov'!$I88&gt;=0.9),"Pokračovať v spolupráci","Vyhodnotiť nápravné opatrenia"))</f>
        <v/>
      </c>
      <c r="S88" s="10" t="n"/>
    </row>
    <row r="89">
      <c r="A89" s="9" t="inlineStr">
        <is>
          <t>HD-2026-081</t>
        </is>
      </c>
      <c r="B89" s="10" t="n"/>
      <c r="C89" s="11">
        <f>IF('Hodnotenie dodávateľov'!$B89="","",IFERROR(VLOOKUP('Hodnotenie dodávateľov'!$B89,'Číselníky a pokyny'!$A$4:$E$103,2,FALSE),""))</f>
        <v/>
      </c>
      <c r="D89" s="12">
        <f>IF('Hodnotenie dodávateľov'!$B89="","",IFERROR(VLOOKUP('Hodnotenie dodávateľov'!$B89,'Číselníky a pokyny'!$A$4:$E$103,3,FALSE),""))</f>
        <v/>
      </c>
      <c r="E89" s="12">
        <f>IF('Hodnotenie dodávateľov'!$B89="","",IFERROR(VLOOKUP('Hodnotenie dodávateľov'!$B89,'Číselníky a pokyny'!$A$4:$E$103,4,FALSE),""))</f>
        <v/>
      </c>
      <c r="F89" s="10" t="n"/>
      <c r="G89" s="13" t="n"/>
      <c r="H89" s="14" t="n"/>
      <c r="I89" s="15" t="n"/>
      <c r="J89" s="16" t="n"/>
      <c r="K89" s="16" t="n"/>
      <c r="L89" s="15" t="n"/>
      <c r="M89" s="16" t="n"/>
      <c r="N89" s="16" t="n"/>
      <c r="O89" s="16" t="n"/>
      <c r="P89" s="4">
        <f>IF(OR('Hodnotenie dodávateľov'!$B89="",'Hodnotenie dodávateľov'!$I89="",'Hodnotenie dodávateľov'!$J89="",'Hodnotenie dodávateľov'!$K89="",'Hodnotenie dodávateľov'!$M89="",'Hodnotenie dodávateľov'!$N89="",'Hodnotenie dodávateľov'!$O89=""),"",ROUND(('Hodnotenie dodávateľov'!$J89*0.25+'Hodnotenie dodávateľov'!$K89*0.15+'Hodnotenie dodávateľov'!$M89*0.15+'Hodnotenie dodávateľov'!$N89*0.20+'Hodnotenie dodávateľov'!$O89*0.15+'Hodnotenie dodávateľov'!$I89*5*0.10),2))</f>
        <v/>
      </c>
      <c r="Q89" s="17">
        <f>IF('Hodnotenie dodávateľov'!$P89="","",IF('Hodnotenie dodávateľov'!$P89&gt;=4.5,"Výborný",IF('Hodnotenie dodávateľov'!$P89&gt;=3.5,"Dobrý",IF('Hodnotenie dodávateľov'!$P89&gt;=2.5,"Vyhovujúci","Nevyhovujúci"))))</f>
        <v/>
      </c>
      <c r="R89" s="17">
        <f>IF('Hodnotenie dodávateľov'!$P89="","",IF(AND('Hodnotenie dodávateľov'!$P89&gt;=3.5,'Hodnotenie dodávateľov'!$L89&lt;=0.05,'Hodnotenie dodávateľov'!$I89&gt;=0.9),"Pokračovať v spolupráci","Vyhodnotiť nápravné opatrenia"))</f>
        <v/>
      </c>
      <c r="S89" s="10" t="n"/>
    </row>
    <row r="90">
      <c r="A90" s="18" t="inlineStr">
        <is>
          <t>HD-2026-082</t>
        </is>
      </c>
      <c r="B90" s="10" t="n"/>
      <c r="C90" s="11">
        <f>IF('Hodnotenie dodávateľov'!$B90="","",IFERROR(VLOOKUP('Hodnotenie dodávateľov'!$B90,'Číselníky a pokyny'!$A$4:$E$103,2,FALSE),""))</f>
        <v/>
      </c>
      <c r="D90" s="12">
        <f>IF('Hodnotenie dodávateľov'!$B90="","",IFERROR(VLOOKUP('Hodnotenie dodávateľov'!$B90,'Číselníky a pokyny'!$A$4:$E$103,3,FALSE),""))</f>
        <v/>
      </c>
      <c r="E90" s="12">
        <f>IF('Hodnotenie dodávateľov'!$B90="","",IFERROR(VLOOKUP('Hodnotenie dodávateľov'!$B90,'Číselníky a pokyny'!$A$4:$E$103,4,FALSE),""))</f>
        <v/>
      </c>
      <c r="F90" s="10" t="n"/>
      <c r="G90" s="13" t="n"/>
      <c r="H90" s="14" t="n"/>
      <c r="I90" s="15" t="n"/>
      <c r="J90" s="16" t="n"/>
      <c r="K90" s="16" t="n"/>
      <c r="L90" s="15" t="n"/>
      <c r="M90" s="16" t="n"/>
      <c r="N90" s="16" t="n"/>
      <c r="O90" s="16" t="n"/>
      <c r="P90" s="4">
        <f>IF(OR('Hodnotenie dodávateľov'!$B90="",'Hodnotenie dodávateľov'!$I90="",'Hodnotenie dodávateľov'!$J90="",'Hodnotenie dodávateľov'!$K90="",'Hodnotenie dodávateľov'!$M90="",'Hodnotenie dodávateľov'!$N90="",'Hodnotenie dodávateľov'!$O90=""),"",ROUND(('Hodnotenie dodávateľov'!$J90*0.25+'Hodnotenie dodávateľov'!$K90*0.15+'Hodnotenie dodávateľov'!$M90*0.15+'Hodnotenie dodávateľov'!$N90*0.20+'Hodnotenie dodávateľov'!$O90*0.15+'Hodnotenie dodávateľov'!$I90*5*0.10),2))</f>
        <v/>
      </c>
      <c r="Q90" s="17">
        <f>IF('Hodnotenie dodávateľov'!$P90="","",IF('Hodnotenie dodávateľov'!$P90&gt;=4.5,"Výborný",IF('Hodnotenie dodávateľov'!$P90&gt;=3.5,"Dobrý",IF('Hodnotenie dodávateľov'!$P90&gt;=2.5,"Vyhovujúci","Nevyhovujúci"))))</f>
        <v/>
      </c>
      <c r="R90" s="17">
        <f>IF('Hodnotenie dodávateľov'!$P90="","",IF(AND('Hodnotenie dodávateľov'!$P90&gt;=3.5,'Hodnotenie dodávateľov'!$L90&lt;=0.05,'Hodnotenie dodávateľov'!$I90&gt;=0.9),"Pokračovať v spolupráci","Vyhodnotiť nápravné opatrenia"))</f>
        <v/>
      </c>
      <c r="S90" s="10" t="n"/>
    </row>
    <row r="91">
      <c r="A91" s="9" t="inlineStr">
        <is>
          <t>HD-2026-083</t>
        </is>
      </c>
      <c r="B91" s="10" t="n"/>
      <c r="C91" s="11">
        <f>IF('Hodnotenie dodávateľov'!$B91="","",IFERROR(VLOOKUP('Hodnotenie dodávateľov'!$B91,'Číselníky a pokyny'!$A$4:$E$103,2,FALSE),""))</f>
        <v/>
      </c>
      <c r="D91" s="12">
        <f>IF('Hodnotenie dodávateľov'!$B91="","",IFERROR(VLOOKUP('Hodnotenie dodávateľov'!$B91,'Číselníky a pokyny'!$A$4:$E$103,3,FALSE),""))</f>
        <v/>
      </c>
      <c r="E91" s="12">
        <f>IF('Hodnotenie dodávateľov'!$B91="","",IFERROR(VLOOKUP('Hodnotenie dodávateľov'!$B91,'Číselníky a pokyny'!$A$4:$E$103,4,FALSE),""))</f>
        <v/>
      </c>
      <c r="F91" s="10" t="n"/>
      <c r="G91" s="13" t="n"/>
      <c r="H91" s="14" t="n"/>
      <c r="I91" s="15" t="n"/>
      <c r="J91" s="16" t="n"/>
      <c r="K91" s="16" t="n"/>
      <c r="L91" s="15" t="n"/>
      <c r="M91" s="16" t="n"/>
      <c r="N91" s="16" t="n"/>
      <c r="O91" s="16" t="n"/>
      <c r="P91" s="4">
        <f>IF(OR('Hodnotenie dodávateľov'!$B91="",'Hodnotenie dodávateľov'!$I91="",'Hodnotenie dodávateľov'!$J91="",'Hodnotenie dodávateľov'!$K91="",'Hodnotenie dodávateľov'!$M91="",'Hodnotenie dodávateľov'!$N91="",'Hodnotenie dodávateľov'!$O91=""),"",ROUND(('Hodnotenie dodávateľov'!$J91*0.25+'Hodnotenie dodávateľov'!$K91*0.15+'Hodnotenie dodávateľov'!$M91*0.15+'Hodnotenie dodávateľov'!$N91*0.20+'Hodnotenie dodávateľov'!$O91*0.15+'Hodnotenie dodávateľov'!$I91*5*0.10),2))</f>
        <v/>
      </c>
      <c r="Q91" s="17">
        <f>IF('Hodnotenie dodávateľov'!$P91="","",IF('Hodnotenie dodávateľov'!$P91&gt;=4.5,"Výborný",IF('Hodnotenie dodávateľov'!$P91&gt;=3.5,"Dobrý",IF('Hodnotenie dodávateľov'!$P91&gt;=2.5,"Vyhovujúci","Nevyhovujúci"))))</f>
        <v/>
      </c>
      <c r="R91" s="17">
        <f>IF('Hodnotenie dodávateľov'!$P91="","",IF(AND('Hodnotenie dodávateľov'!$P91&gt;=3.5,'Hodnotenie dodávateľov'!$L91&lt;=0.05,'Hodnotenie dodávateľov'!$I91&gt;=0.9),"Pokračovať v spolupráci","Vyhodnotiť nápravné opatrenia"))</f>
        <v/>
      </c>
      <c r="S91" s="10" t="n"/>
    </row>
    <row r="92">
      <c r="A92" s="18" t="inlineStr">
        <is>
          <t>HD-2026-084</t>
        </is>
      </c>
      <c r="B92" s="10" t="n"/>
      <c r="C92" s="11">
        <f>IF('Hodnotenie dodávateľov'!$B92="","",IFERROR(VLOOKUP('Hodnotenie dodávateľov'!$B92,'Číselníky a pokyny'!$A$4:$E$103,2,FALSE),""))</f>
        <v/>
      </c>
      <c r="D92" s="12">
        <f>IF('Hodnotenie dodávateľov'!$B92="","",IFERROR(VLOOKUP('Hodnotenie dodávateľov'!$B92,'Číselníky a pokyny'!$A$4:$E$103,3,FALSE),""))</f>
        <v/>
      </c>
      <c r="E92" s="12">
        <f>IF('Hodnotenie dodávateľov'!$B92="","",IFERROR(VLOOKUP('Hodnotenie dodávateľov'!$B92,'Číselníky a pokyny'!$A$4:$E$103,4,FALSE),""))</f>
        <v/>
      </c>
      <c r="F92" s="10" t="n"/>
      <c r="G92" s="13" t="n"/>
      <c r="H92" s="14" t="n"/>
      <c r="I92" s="15" t="n"/>
      <c r="J92" s="16" t="n"/>
      <c r="K92" s="16" t="n"/>
      <c r="L92" s="15" t="n"/>
      <c r="M92" s="16" t="n"/>
      <c r="N92" s="16" t="n"/>
      <c r="O92" s="16" t="n"/>
      <c r="P92" s="4">
        <f>IF(OR('Hodnotenie dodávateľov'!$B92="",'Hodnotenie dodávateľov'!$I92="",'Hodnotenie dodávateľov'!$J92="",'Hodnotenie dodávateľov'!$K92="",'Hodnotenie dodávateľov'!$M92="",'Hodnotenie dodávateľov'!$N92="",'Hodnotenie dodávateľov'!$O92=""),"",ROUND(('Hodnotenie dodávateľov'!$J92*0.25+'Hodnotenie dodávateľov'!$K92*0.15+'Hodnotenie dodávateľov'!$M92*0.15+'Hodnotenie dodávateľov'!$N92*0.20+'Hodnotenie dodávateľov'!$O92*0.15+'Hodnotenie dodávateľov'!$I92*5*0.10),2))</f>
        <v/>
      </c>
      <c r="Q92" s="17">
        <f>IF('Hodnotenie dodávateľov'!$P92="","",IF('Hodnotenie dodávateľov'!$P92&gt;=4.5,"Výborný",IF('Hodnotenie dodávateľov'!$P92&gt;=3.5,"Dobrý",IF('Hodnotenie dodávateľov'!$P92&gt;=2.5,"Vyhovujúci","Nevyhovujúci"))))</f>
        <v/>
      </c>
      <c r="R92" s="17">
        <f>IF('Hodnotenie dodávateľov'!$P92="","",IF(AND('Hodnotenie dodávateľov'!$P92&gt;=3.5,'Hodnotenie dodávateľov'!$L92&lt;=0.05,'Hodnotenie dodávateľov'!$I92&gt;=0.9),"Pokračovať v spolupráci","Vyhodnotiť nápravné opatrenia"))</f>
        <v/>
      </c>
      <c r="S92" s="10" t="n"/>
    </row>
    <row r="93">
      <c r="A93" s="9" t="inlineStr">
        <is>
          <t>HD-2026-085</t>
        </is>
      </c>
      <c r="B93" s="10" t="n"/>
      <c r="C93" s="11">
        <f>IF('Hodnotenie dodávateľov'!$B93="","",IFERROR(VLOOKUP('Hodnotenie dodávateľov'!$B93,'Číselníky a pokyny'!$A$4:$E$103,2,FALSE),""))</f>
        <v/>
      </c>
      <c r="D93" s="12">
        <f>IF('Hodnotenie dodávateľov'!$B93="","",IFERROR(VLOOKUP('Hodnotenie dodávateľov'!$B93,'Číselníky a pokyny'!$A$4:$E$103,3,FALSE),""))</f>
        <v/>
      </c>
      <c r="E93" s="12">
        <f>IF('Hodnotenie dodávateľov'!$B93="","",IFERROR(VLOOKUP('Hodnotenie dodávateľov'!$B93,'Číselníky a pokyny'!$A$4:$E$103,4,FALSE),""))</f>
        <v/>
      </c>
      <c r="F93" s="10" t="n"/>
      <c r="G93" s="13" t="n"/>
      <c r="H93" s="14" t="n"/>
      <c r="I93" s="15" t="n"/>
      <c r="J93" s="16" t="n"/>
      <c r="K93" s="16" t="n"/>
      <c r="L93" s="15" t="n"/>
      <c r="M93" s="16" t="n"/>
      <c r="N93" s="16" t="n"/>
      <c r="O93" s="16" t="n"/>
      <c r="P93" s="4">
        <f>IF(OR('Hodnotenie dodávateľov'!$B93="",'Hodnotenie dodávateľov'!$I93="",'Hodnotenie dodávateľov'!$J93="",'Hodnotenie dodávateľov'!$K93="",'Hodnotenie dodávateľov'!$M93="",'Hodnotenie dodávateľov'!$N93="",'Hodnotenie dodávateľov'!$O93=""),"",ROUND(('Hodnotenie dodávateľov'!$J93*0.25+'Hodnotenie dodávateľov'!$K93*0.15+'Hodnotenie dodávateľov'!$M93*0.15+'Hodnotenie dodávateľov'!$N93*0.20+'Hodnotenie dodávateľov'!$O93*0.15+'Hodnotenie dodávateľov'!$I93*5*0.10),2))</f>
        <v/>
      </c>
      <c r="Q93" s="17">
        <f>IF('Hodnotenie dodávateľov'!$P93="","",IF('Hodnotenie dodávateľov'!$P93&gt;=4.5,"Výborný",IF('Hodnotenie dodávateľov'!$P93&gt;=3.5,"Dobrý",IF('Hodnotenie dodávateľov'!$P93&gt;=2.5,"Vyhovujúci","Nevyhovujúci"))))</f>
        <v/>
      </c>
      <c r="R93" s="17">
        <f>IF('Hodnotenie dodávateľov'!$P93="","",IF(AND('Hodnotenie dodávateľov'!$P93&gt;=3.5,'Hodnotenie dodávateľov'!$L93&lt;=0.05,'Hodnotenie dodávateľov'!$I93&gt;=0.9),"Pokračovať v spolupráci","Vyhodnotiť nápravné opatrenia"))</f>
        <v/>
      </c>
      <c r="S93" s="10" t="n"/>
    </row>
    <row r="94">
      <c r="A94" s="18" t="inlineStr">
        <is>
          <t>HD-2026-086</t>
        </is>
      </c>
      <c r="B94" s="10" t="n"/>
      <c r="C94" s="11">
        <f>IF('Hodnotenie dodávateľov'!$B94="","",IFERROR(VLOOKUP('Hodnotenie dodávateľov'!$B94,'Číselníky a pokyny'!$A$4:$E$103,2,FALSE),""))</f>
        <v/>
      </c>
      <c r="D94" s="12">
        <f>IF('Hodnotenie dodávateľov'!$B94="","",IFERROR(VLOOKUP('Hodnotenie dodávateľov'!$B94,'Číselníky a pokyny'!$A$4:$E$103,3,FALSE),""))</f>
        <v/>
      </c>
      <c r="E94" s="12">
        <f>IF('Hodnotenie dodávateľov'!$B94="","",IFERROR(VLOOKUP('Hodnotenie dodávateľov'!$B94,'Číselníky a pokyny'!$A$4:$E$103,4,FALSE),""))</f>
        <v/>
      </c>
      <c r="F94" s="10" t="n"/>
      <c r="G94" s="13" t="n"/>
      <c r="H94" s="14" t="n"/>
      <c r="I94" s="15" t="n"/>
      <c r="J94" s="16" t="n"/>
      <c r="K94" s="16" t="n"/>
      <c r="L94" s="15" t="n"/>
      <c r="M94" s="16" t="n"/>
      <c r="N94" s="16" t="n"/>
      <c r="O94" s="16" t="n"/>
      <c r="P94" s="4">
        <f>IF(OR('Hodnotenie dodávateľov'!$B94="",'Hodnotenie dodávateľov'!$I94="",'Hodnotenie dodávateľov'!$J94="",'Hodnotenie dodávateľov'!$K94="",'Hodnotenie dodávateľov'!$M94="",'Hodnotenie dodávateľov'!$N94="",'Hodnotenie dodávateľov'!$O94=""),"",ROUND(('Hodnotenie dodávateľov'!$J94*0.25+'Hodnotenie dodávateľov'!$K94*0.15+'Hodnotenie dodávateľov'!$M94*0.15+'Hodnotenie dodávateľov'!$N94*0.20+'Hodnotenie dodávateľov'!$O94*0.15+'Hodnotenie dodávateľov'!$I94*5*0.10),2))</f>
        <v/>
      </c>
      <c r="Q94" s="17">
        <f>IF('Hodnotenie dodávateľov'!$P94="","",IF('Hodnotenie dodávateľov'!$P94&gt;=4.5,"Výborný",IF('Hodnotenie dodávateľov'!$P94&gt;=3.5,"Dobrý",IF('Hodnotenie dodávateľov'!$P94&gt;=2.5,"Vyhovujúci","Nevyhovujúci"))))</f>
        <v/>
      </c>
      <c r="R94" s="17">
        <f>IF('Hodnotenie dodávateľov'!$P94="","",IF(AND('Hodnotenie dodávateľov'!$P94&gt;=3.5,'Hodnotenie dodávateľov'!$L94&lt;=0.05,'Hodnotenie dodávateľov'!$I94&gt;=0.9),"Pokračovať v spolupráci","Vyhodnotiť nápravné opatrenia"))</f>
        <v/>
      </c>
      <c r="S94" s="10" t="n"/>
    </row>
    <row r="95">
      <c r="A95" s="9" t="inlineStr">
        <is>
          <t>HD-2026-087</t>
        </is>
      </c>
      <c r="B95" s="10" t="n"/>
      <c r="C95" s="11">
        <f>IF('Hodnotenie dodávateľov'!$B95="","",IFERROR(VLOOKUP('Hodnotenie dodávateľov'!$B95,'Číselníky a pokyny'!$A$4:$E$103,2,FALSE),""))</f>
        <v/>
      </c>
      <c r="D95" s="12">
        <f>IF('Hodnotenie dodávateľov'!$B95="","",IFERROR(VLOOKUP('Hodnotenie dodávateľov'!$B95,'Číselníky a pokyny'!$A$4:$E$103,3,FALSE),""))</f>
        <v/>
      </c>
      <c r="E95" s="12">
        <f>IF('Hodnotenie dodávateľov'!$B95="","",IFERROR(VLOOKUP('Hodnotenie dodávateľov'!$B95,'Číselníky a pokyny'!$A$4:$E$103,4,FALSE),""))</f>
        <v/>
      </c>
      <c r="F95" s="10" t="n"/>
      <c r="G95" s="13" t="n"/>
      <c r="H95" s="14" t="n"/>
      <c r="I95" s="15" t="n"/>
      <c r="J95" s="16" t="n"/>
      <c r="K95" s="16" t="n"/>
      <c r="L95" s="15" t="n"/>
      <c r="M95" s="16" t="n"/>
      <c r="N95" s="16" t="n"/>
      <c r="O95" s="16" t="n"/>
      <c r="P95" s="4">
        <f>IF(OR('Hodnotenie dodávateľov'!$B95="",'Hodnotenie dodávateľov'!$I95="",'Hodnotenie dodávateľov'!$J95="",'Hodnotenie dodávateľov'!$K95="",'Hodnotenie dodávateľov'!$M95="",'Hodnotenie dodávateľov'!$N95="",'Hodnotenie dodávateľov'!$O95=""),"",ROUND(('Hodnotenie dodávateľov'!$J95*0.25+'Hodnotenie dodávateľov'!$K95*0.15+'Hodnotenie dodávateľov'!$M95*0.15+'Hodnotenie dodávateľov'!$N95*0.20+'Hodnotenie dodávateľov'!$O95*0.15+'Hodnotenie dodávateľov'!$I95*5*0.10),2))</f>
        <v/>
      </c>
      <c r="Q95" s="17">
        <f>IF('Hodnotenie dodávateľov'!$P95="","",IF('Hodnotenie dodávateľov'!$P95&gt;=4.5,"Výborný",IF('Hodnotenie dodávateľov'!$P95&gt;=3.5,"Dobrý",IF('Hodnotenie dodávateľov'!$P95&gt;=2.5,"Vyhovujúci","Nevyhovujúci"))))</f>
        <v/>
      </c>
      <c r="R95" s="17">
        <f>IF('Hodnotenie dodávateľov'!$P95="","",IF(AND('Hodnotenie dodávateľov'!$P95&gt;=3.5,'Hodnotenie dodávateľov'!$L95&lt;=0.05,'Hodnotenie dodávateľov'!$I95&gt;=0.9),"Pokračovať v spolupráci","Vyhodnotiť nápravné opatrenia"))</f>
        <v/>
      </c>
      <c r="S95" s="10" t="n"/>
    </row>
    <row r="96">
      <c r="A96" s="18" t="inlineStr">
        <is>
          <t>HD-2026-088</t>
        </is>
      </c>
      <c r="B96" s="10" t="n"/>
      <c r="C96" s="11">
        <f>IF('Hodnotenie dodávateľov'!$B96="","",IFERROR(VLOOKUP('Hodnotenie dodávateľov'!$B96,'Číselníky a pokyny'!$A$4:$E$103,2,FALSE),""))</f>
        <v/>
      </c>
      <c r="D96" s="12">
        <f>IF('Hodnotenie dodávateľov'!$B96="","",IFERROR(VLOOKUP('Hodnotenie dodávateľov'!$B96,'Číselníky a pokyny'!$A$4:$E$103,3,FALSE),""))</f>
        <v/>
      </c>
      <c r="E96" s="12">
        <f>IF('Hodnotenie dodávateľov'!$B96="","",IFERROR(VLOOKUP('Hodnotenie dodávateľov'!$B96,'Číselníky a pokyny'!$A$4:$E$103,4,FALSE),""))</f>
        <v/>
      </c>
      <c r="F96" s="10" t="n"/>
      <c r="G96" s="13" t="n"/>
      <c r="H96" s="14" t="n"/>
      <c r="I96" s="15" t="n"/>
      <c r="J96" s="16" t="n"/>
      <c r="K96" s="16" t="n"/>
      <c r="L96" s="15" t="n"/>
      <c r="M96" s="16" t="n"/>
      <c r="N96" s="16" t="n"/>
      <c r="O96" s="16" t="n"/>
      <c r="P96" s="4">
        <f>IF(OR('Hodnotenie dodávateľov'!$B96="",'Hodnotenie dodávateľov'!$I96="",'Hodnotenie dodávateľov'!$J96="",'Hodnotenie dodávateľov'!$K96="",'Hodnotenie dodávateľov'!$M96="",'Hodnotenie dodávateľov'!$N96="",'Hodnotenie dodávateľov'!$O96=""),"",ROUND(('Hodnotenie dodávateľov'!$J96*0.25+'Hodnotenie dodávateľov'!$K96*0.15+'Hodnotenie dodávateľov'!$M96*0.15+'Hodnotenie dodávateľov'!$N96*0.20+'Hodnotenie dodávateľov'!$O96*0.15+'Hodnotenie dodávateľov'!$I96*5*0.10),2))</f>
        <v/>
      </c>
      <c r="Q96" s="17">
        <f>IF('Hodnotenie dodávateľov'!$P96="","",IF('Hodnotenie dodávateľov'!$P96&gt;=4.5,"Výborný",IF('Hodnotenie dodávateľov'!$P96&gt;=3.5,"Dobrý",IF('Hodnotenie dodávateľov'!$P96&gt;=2.5,"Vyhovujúci","Nevyhovujúci"))))</f>
        <v/>
      </c>
      <c r="R96" s="17">
        <f>IF('Hodnotenie dodávateľov'!$P96="","",IF(AND('Hodnotenie dodávateľov'!$P96&gt;=3.5,'Hodnotenie dodávateľov'!$L96&lt;=0.05,'Hodnotenie dodávateľov'!$I96&gt;=0.9),"Pokračovať v spolupráci","Vyhodnotiť nápravné opatrenia"))</f>
        <v/>
      </c>
      <c r="S96" s="10" t="n"/>
    </row>
    <row r="97">
      <c r="A97" s="9" t="inlineStr">
        <is>
          <t>HD-2026-089</t>
        </is>
      </c>
      <c r="B97" s="10" t="n"/>
      <c r="C97" s="11">
        <f>IF('Hodnotenie dodávateľov'!$B97="","",IFERROR(VLOOKUP('Hodnotenie dodávateľov'!$B97,'Číselníky a pokyny'!$A$4:$E$103,2,FALSE),""))</f>
        <v/>
      </c>
      <c r="D97" s="12">
        <f>IF('Hodnotenie dodávateľov'!$B97="","",IFERROR(VLOOKUP('Hodnotenie dodávateľov'!$B97,'Číselníky a pokyny'!$A$4:$E$103,3,FALSE),""))</f>
        <v/>
      </c>
      <c r="E97" s="12">
        <f>IF('Hodnotenie dodávateľov'!$B97="","",IFERROR(VLOOKUP('Hodnotenie dodávateľov'!$B97,'Číselníky a pokyny'!$A$4:$E$103,4,FALSE),""))</f>
        <v/>
      </c>
      <c r="F97" s="10" t="n"/>
      <c r="G97" s="13" t="n"/>
      <c r="H97" s="14" t="n"/>
      <c r="I97" s="15" t="n"/>
      <c r="J97" s="16" t="n"/>
      <c r="K97" s="16" t="n"/>
      <c r="L97" s="15" t="n"/>
      <c r="M97" s="16" t="n"/>
      <c r="N97" s="16" t="n"/>
      <c r="O97" s="16" t="n"/>
      <c r="P97" s="4">
        <f>IF(OR('Hodnotenie dodávateľov'!$B97="",'Hodnotenie dodávateľov'!$I97="",'Hodnotenie dodávateľov'!$J97="",'Hodnotenie dodávateľov'!$K97="",'Hodnotenie dodávateľov'!$M97="",'Hodnotenie dodávateľov'!$N97="",'Hodnotenie dodávateľov'!$O97=""),"",ROUND(('Hodnotenie dodávateľov'!$J97*0.25+'Hodnotenie dodávateľov'!$K97*0.15+'Hodnotenie dodávateľov'!$M97*0.15+'Hodnotenie dodávateľov'!$N97*0.20+'Hodnotenie dodávateľov'!$O97*0.15+'Hodnotenie dodávateľov'!$I97*5*0.10),2))</f>
        <v/>
      </c>
      <c r="Q97" s="17">
        <f>IF('Hodnotenie dodávateľov'!$P97="","",IF('Hodnotenie dodávateľov'!$P97&gt;=4.5,"Výborný",IF('Hodnotenie dodávateľov'!$P97&gt;=3.5,"Dobrý",IF('Hodnotenie dodávateľov'!$P97&gt;=2.5,"Vyhovujúci","Nevyhovujúci"))))</f>
        <v/>
      </c>
      <c r="R97" s="17">
        <f>IF('Hodnotenie dodávateľov'!$P97="","",IF(AND('Hodnotenie dodávateľov'!$P97&gt;=3.5,'Hodnotenie dodávateľov'!$L97&lt;=0.05,'Hodnotenie dodávateľov'!$I97&gt;=0.9),"Pokračovať v spolupráci","Vyhodnotiť nápravné opatrenia"))</f>
        <v/>
      </c>
      <c r="S97" s="10" t="n"/>
    </row>
    <row r="98">
      <c r="A98" s="18" t="inlineStr">
        <is>
          <t>HD-2026-090</t>
        </is>
      </c>
      <c r="B98" s="10" t="n"/>
      <c r="C98" s="11">
        <f>IF('Hodnotenie dodávateľov'!$B98="","",IFERROR(VLOOKUP('Hodnotenie dodávateľov'!$B98,'Číselníky a pokyny'!$A$4:$E$103,2,FALSE),""))</f>
        <v/>
      </c>
      <c r="D98" s="12">
        <f>IF('Hodnotenie dodávateľov'!$B98="","",IFERROR(VLOOKUP('Hodnotenie dodávateľov'!$B98,'Číselníky a pokyny'!$A$4:$E$103,3,FALSE),""))</f>
        <v/>
      </c>
      <c r="E98" s="12">
        <f>IF('Hodnotenie dodávateľov'!$B98="","",IFERROR(VLOOKUP('Hodnotenie dodávateľov'!$B98,'Číselníky a pokyny'!$A$4:$E$103,4,FALSE),""))</f>
        <v/>
      </c>
      <c r="F98" s="10" t="n"/>
      <c r="G98" s="13" t="n"/>
      <c r="H98" s="14" t="n"/>
      <c r="I98" s="15" t="n"/>
      <c r="J98" s="16" t="n"/>
      <c r="K98" s="16" t="n"/>
      <c r="L98" s="15" t="n"/>
      <c r="M98" s="16" t="n"/>
      <c r="N98" s="16" t="n"/>
      <c r="O98" s="16" t="n"/>
      <c r="P98" s="4">
        <f>IF(OR('Hodnotenie dodávateľov'!$B98="",'Hodnotenie dodávateľov'!$I98="",'Hodnotenie dodávateľov'!$J98="",'Hodnotenie dodávateľov'!$K98="",'Hodnotenie dodávateľov'!$M98="",'Hodnotenie dodávateľov'!$N98="",'Hodnotenie dodávateľov'!$O98=""),"",ROUND(('Hodnotenie dodávateľov'!$J98*0.25+'Hodnotenie dodávateľov'!$K98*0.15+'Hodnotenie dodávateľov'!$M98*0.15+'Hodnotenie dodávateľov'!$N98*0.20+'Hodnotenie dodávateľov'!$O98*0.15+'Hodnotenie dodávateľov'!$I98*5*0.10),2))</f>
        <v/>
      </c>
      <c r="Q98" s="17">
        <f>IF('Hodnotenie dodávateľov'!$P98="","",IF('Hodnotenie dodávateľov'!$P98&gt;=4.5,"Výborný",IF('Hodnotenie dodávateľov'!$P98&gt;=3.5,"Dobrý",IF('Hodnotenie dodávateľov'!$P98&gt;=2.5,"Vyhovujúci","Nevyhovujúci"))))</f>
        <v/>
      </c>
      <c r="R98" s="17">
        <f>IF('Hodnotenie dodávateľov'!$P98="","",IF(AND('Hodnotenie dodávateľov'!$P98&gt;=3.5,'Hodnotenie dodávateľov'!$L98&lt;=0.05,'Hodnotenie dodávateľov'!$I98&gt;=0.9),"Pokračovať v spolupráci","Vyhodnotiť nápravné opatrenia"))</f>
        <v/>
      </c>
      <c r="S98" s="10" t="n"/>
    </row>
    <row r="99">
      <c r="A99" s="9" t="inlineStr">
        <is>
          <t>HD-2026-091</t>
        </is>
      </c>
      <c r="B99" s="10" t="n"/>
      <c r="C99" s="11">
        <f>IF('Hodnotenie dodávateľov'!$B99="","",IFERROR(VLOOKUP('Hodnotenie dodávateľov'!$B99,'Číselníky a pokyny'!$A$4:$E$103,2,FALSE),""))</f>
        <v/>
      </c>
      <c r="D99" s="12">
        <f>IF('Hodnotenie dodávateľov'!$B99="","",IFERROR(VLOOKUP('Hodnotenie dodávateľov'!$B99,'Číselníky a pokyny'!$A$4:$E$103,3,FALSE),""))</f>
        <v/>
      </c>
      <c r="E99" s="12">
        <f>IF('Hodnotenie dodávateľov'!$B99="","",IFERROR(VLOOKUP('Hodnotenie dodávateľov'!$B99,'Číselníky a pokyny'!$A$4:$E$103,4,FALSE),""))</f>
        <v/>
      </c>
      <c r="F99" s="10" t="n"/>
      <c r="G99" s="13" t="n"/>
      <c r="H99" s="14" t="n"/>
      <c r="I99" s="15" t="n"/>
      <c r="J99" s="16" t="n"/>
      <c r="K99" s="16" t="n"/>
      <c r="L99" s="15" t="n"/>
      <c r="M99" s="16" t="n"/>
      <c r="N99" s="16" t="n"/>
      <c r="O99" s="16" t="n"/>
      <c r="P99" s="4">
        <f>IF(OR('Hodnotenie dodávateľov'!$B99="",'Hodnotenie dodávateľov'!$I99="",'Hodnotenie dodávateľov'!$J99="",'Hodnotenie dodávateľov'!$K99="",'Hodnotenie dodávateľov'!$M99="",'Hodnotenie dodávateľov'!$N99="",'Hodnotenie dodávateľov'!$O99=""),"",ROUND(('Hodnotenie dodávateľov'!$J99*0.25+'Hodnotenie dodávateľov'!$K99*0.15+'Hodnotenie dodávateľov'!$M99*0.15+'Hodnotenie dodávateľov'!$N99*0.20+'Hodnotenie dodávateľov'!$O99*0.15+'Hodnotenie dodávateľov'!$I99*5*0.10),2))</f>
        <v/>
      </c>
      <c r="Q99" s="17">
        <f>IF('Hodnotenie dodávateľov'!$P99="","",IF('Hodnotenie dodávateľov'!$P99&gt;=4.5,"Výborný",IF('Hodnotenie dodávateľov'!$P99&gt;=3.5,"Dobrý",IF('Hodnotenie dodávateľov'!$P99&gt;=2.5,"Vyhovujúci","Nevyhovujúci"))))</f>
        <v/>
      </c>
      <c r="R99" s="17">
        <f>IF('Hodnotenie dodávateľov'!$P99="","",IF(AND('Hodnotenie dodávateľov'!$P99&gt;=3.5,'Hodnotenie dodávateľov'!$L99&lt;=0.05,'Hodnotenie dodávateľov'!$I99&gt;=0.9),"Pokračovať v spolupráci","Vyhodnotiť nápravné opatrenia"))</f>
        <v/>
      </c>
      <c r="S99" s="10" t="n"/>
    </row>
    <row r="100">
      <c r="A100" s="18" t="inlineStr">
        <is>
          <t>HD-2026-092</t>
        </is>
      </c>
      <c r="B100" s="10" t="n"/>
      <c r="C100" s="11">
        <f>IF('Hodnotenie dodávateľov'!$B100="","",IFERROR(VLOOKUP('Hodnotenie dodávateľov'!$B100,'Číselníky a pokyny'!$A$4:$E$103,2,FALSE),""))</f>
        <v/>
      </c>
      <c r="D100" s="12">
        <f>IF('Hodnotenie dodávateľov'!$B100="","",IFERROR(VLOOKUP('Hodnotenie dodávateľov'!$B100,'Číselníky a pokyny'!$A$4:$E$103,3,FALSE),""))</f>
        <v/>
      </c>
      <c r="E100" s="12">
        <f>IF('Hodnotenie dodávateľov'!$B100="","",IFERROR(VLOOKUP('Hodnotenie dodávateľov'!$B100,'Číselníky a pokyny'!$A$4:$E$103,4,FALSE),""))</f>
        <v/>
      </c>
      <c r="F100" s="10" t="n"/>
      <c r="G100" s="13" t="n"/>
      <c r="H100" s="14" t="n"/>
      <c r="I100" s="15" t="n"/>
      <c r="J100" s="16" t="n"/>
      <c r="K100" s="16" t="n"/>
      <c r="L100" s="15" t="n"/>
      <c r="M100" s="16" t="n"/>
      <c r="N100" s="16" t="n"/>
      <c r="O100" s="16" t="n"/>
      <c r="P100" s="4">
        <f>IF(OR('Hodnotenie dodávateľov'!$B100="",'Hodnotenie dodávateľov'!$I100="",'Hodnotenie dodávateľov'!$J100="",'Hodnotenie dodávateľov'!$K100="",'Hodnotenie dodávateľov'!$M100="",'Hodnotenie dodávateľov'!$N100="",'Hodnotenie dodávateľov'!$O100=""),"",ROUND(('Hodnotenie dodávateľov'!$J100*0.25+'Hodnotenie dodávateľov'!$K100*0.15+'Hodnotenie dodávateľov'!$M100*0.15+'Hodnotenie dodávateľov'!$N100*0.20+'Hodnotenie dodávateľov'!$O100*0.15+'Hodnotenie dodávateľov'!$I100*5*0.10),2))</f>
        <v/>
      </c>
      <c r="Q100" s="17">
        <f>IF('Hodnotenie dodávateľov'!$P100="","",IF('Hodnotenie dodávateľov'!$P100&gt;=4.5,"Výborný",IF('Hodnotenie dodávateľov'!$P100&gt;=3.5,"Dobrý",IF('Hodnotenie dodávateľov'!$P100&gt;=2.5,"Vyhovujúci","Nevyhovujúci"))))</f>
        <v/>
      </c>
      <c r="R100" s="17">
        <f>IF('Hodnotenie dodávateľov'!$P100="","",IF(AND('Hodnotenie dodávateľov'!$P100&gt;=3.5,'Hodnotenie dodávateľov'!$L100&lt;=0.05,'Hodnotenie dodávateľov'!$I100&gt;=0.9),"Pokračovať v spolupráci","Vyhodnotiť nápravné opatrenia"))</f>
        <v/>
      </c>
      <c r="S100" s="10" t="n"/>
    </row>
    <row r="101">
      <c r="A101" s="9" t="inlineStr">
        <is>
          <t>HD-2026-093</t>
        </is>
      </c>
      <c r="B101" s="10" t="n"/>
      <c r="C101" s="11">
        <f>IF('Hodnotenie dodávateľov'!$B101="","",IFERROR(VLOOKUP('Hodnotenie dodávateľov'!$B101,'Číselníky a pokyny'!$A$4:$E$103,2,FALSE),""))</f>
        <v/>
      </c>
      <c r="D101" s="12">
        <f>IF('Hodnotenie dodávateľov'!$B101="","",IFERROR(VLOOKUP('Hodnotenie dodávateľov'!$B101,'Číselníky a pokyny'!$A$4:$E$103,3,FALSE),""))</f>
        <v/>
      </c>
      <c r="E101" s="12">
        <f>IF('Hodnotenie dodávateľov'!$B101="","",IFERROR(VLOOKUP('Hodnotenie dodávateľov'!$B101,'Číselníky a pokyny'!$A$4:$E$103,4,FALSE),""))</f>
        <v/>
      </c>
      <c r="F101" s="10" t="n"/>
      <c r="G101" s="13" t="n"/>
      <c r="H101" s="14" t="n"/>
      <c r="I101" s="15" t="n"/>
      <c r="J101" s="16" t="n"/>
      <c r="K101" s="16" t="n"/>
      <c r="L101" s="15" t="n"/>
      <c r="M101" s="16" t="n"/>
      <c r="N101" s="16" t="n"/>
      <c r="O101" s="16" t="n"/>
      <c r="P101" s="4">
        <f>IF(OR('Hodnotenie dodávateľov'!$B101="",'Hodnotenie dodávateľov'!$I101="",'Hodnotenie dodávateľov'!$J101="",'Hodnotenie dodávateľov'!$K101="",'Hodnotenie dodávateľov'!$M101="",'Hodnotenie dodávateľov'!$N101="",'Hodnotenie dodávateľov'!$O101=""),"",ROUND(('Hodnotenie dodávateľov'!$J101*0.25+'Hodnotenie dodávateľov'!$K101*0.15+'Hodnotenie dodávateľov'!$M101*0.15+'Hodnotenie dodávateľov'!$N101*0.20+'Hodnotenie dodávateľov'!$O101*0.15+'Hodnotenie dodávateľov'!$I101*5*0.10),2))</f>
        <v/>
      </c>
      <c r="Q101" s="17">
        <f>IF('Hodnotenie dodávateľov'!$P101="","",IF('Hodnotenie dodávateľov'!$P101&gt;=4.5,"Výborný",IF('Hodnotenie dodávateľov'!$P101&gt;=3.5,"Dobrý",IF('Hodnotenie dodávateľov'!$P101&gt;=2.5,"Vyhovujúci","Nevyhovujúci"))))</f>
        <v/>
      </c>
      <c r="R101" s="17">
        <f>IF('Hodnotenie dodávateľov'!$P101="","",IF(AND('Hodnotenie dodávateľov'!$P101&gt;=3.5,'Hodnotenie dodávateľov'!$L101&lt;=0.05,'Hodnotenie dodávateľov'!$I101&gt;=0.9),"Pokračovať v spolupráci","Vyhodnotiť nápravné opatrenia"))</f>
        <v/>
      </c>
      <c r="S101" s="10" t="n"/>
    </row>
    <row r="102">
      <c r="A102" s="18" t="inlineStr">
        <is>
          <t>HD-2026-094</t>
        </is>
      </c>
      <c r="B102" s="10" t="n"/>
      <c r="C102" s="11">
        <f>IF('Hodnotenie dodávateľov'!$B102="","",IFERROR(VLOOKUP('Hodnotenie dodávateľov'!$B102,'Číselníky a pokyny'!$A$4:$E$103,2,FALSE),""))</f>
        <v/>
      </c>
      <c r="D102" s="12">
        <f>IF('Hodnotenie dodávateľov'!$B102="","",IFERROR(VLOOKUP('Hodnotenie dodávateľov'!$B102,'Číselníky a pokyny'!$A$4:$E$103,3,FALSE),""))</f>
        <v/>
      </c>
      <c r="E102" s="12">
        <f>IF('Hodnotenie dodávateľov'!$B102="","",IFERROR(VLOOKUP('Hodnotenie dodávateľov'!$B102,'Číselníky a pokyny'!$A$4:$E$103,4,FALSE),""))</f>
        <v/>
      </c>
      <c r="F102" s="10" t="n"/>
      <c r="G102" s="13" t="n"/>
      <c r="H102" s="14" t="n"/>
      <c r="I102" s="15" t="n"/>
      <c r="J102" s="16" t="n"/>
      <c r="K102" s="16" t="n"/>
      <c r="L102" s="15" t="n"/>
      <c r="M102" s="16" t="n"/>
      <c r="N102" s="16" t="n"/>
      <c r="O102" s="16" t="n"/>
      <c r="P102" s="4">
        <f>IF(OR('Hodnotenie dodávateľov'!$B102="",'Hodnotenie dodávateľov'!$I102="",'Hodnotenie dodávateľov'!$J102="",'Hodnotenie dodávateľov'!$K102="",'Hodnotenie dodávateľov'!$M102="",'Hodnotenie dodávateľov'!$N102="",'Hodnotenie dodávateľov'!$O102=""),"",ROUND(('Hodnotenie dodávateľov'!$J102*0.25+'Hodnotenie dodávateľov'!$K102*0.15+'Hodnotenie dodávateľov'!$M102*0.15+'Hodnotenie dodávateľov'!$N102*0.20+'Hodnotenie dodávateľov'!$O102*0.15+'Hodnotenie dodávateľov'!$I102*5*0.10),2))</f>
        <v/>
      </c>
      <c r="Q102" s="17">
        <f>IF('Hodnotenie dodávateľov'!$P102="","",IF('Hodnotenie dodávateľov'!$P102&gt;=4.5,"Výborný",IF('Hodnotenie dodávateľov'!$P102&gt;=3.5,"Dobrý",IF('Hodnotenie dodávateľov'!$P102&gt;=2.5,"Vyhovujúci","Nevyhovujúci"))))</f>
        <v/>
      </c>
      <c r="R102" s="17">
        <f>IF('Hodnotenie dodávateľov'!$P102="","",IF(AND('Hodnotenie dodávateľov'!$P102&gt;=3.5,'Hodnotenie dodávateľov'!$L102&lt;=0.05,'Hodnotenie dodávateľov'!$I102&gt;=0.9),"Pokračovať v spolupráci","Vyhodnotiť nápravné opatrenia"))</f>
        <v/>
      </c>
      <c r="S102" s="10" t="n"/>
    </row>
    <row r="103">
      <c r="A103" s="9" t="inlineStr">
        <is>
          <t>HD-2026-095</t>
        </is>
      </c>
      <c r="B103" s="10" t="n"/>
      <c r="C103" s="11">
        <f>IF('Hodnotenie dodávateľov'!$B103="","",IFERROR(VLOOKUP('Hodnotenie dodávateľov'!$B103,'Číselníky a pokyny'!$A$4:$E$103,2,FALSE),""))</f>
        <v/>
      </c>
      <c r="D103" s="12">
        <f>IF('Hodnotenie dodávateľov'!$B103="","",IFERROR(VLOOKUP('Hodnotenie dodávateľov'!$B103,'Číselníky a pokyny'!$A$4:$E$103,3,FALSE),""))</f>
        <v/>
      </c>
      <c r="E103" s="12">
        <f>IF('Hodnotenie dodávateľov'!$B103="","",IFERROR(VLOOKUP('Hodnotenie dodávateľov'!$B103,'Číselníky a pokyny'!$A$4:$E$103,4,FALSE),""))</f>
        <v/>
      </c>
      <c r="F103" s="10" t="n"/>
      <c r="G103" s="13" t="n"/>
      <c r="H103" s="14" t="n"/>
      <c r="I103" s="15" t="n"/>
      <c r="J103" s="16" t="n"/>
      <c r="K103" s="16" t="n"/>
      <c r="L103" s="15" t="n"/>
      <c r="M103" s="16" t="n"/>
      <c r="N103" s="16" t="n"/>
      <c r="O103" s="16" t="n"/>
      <c r="P103" s="4">
        <f>IF(OR('Hodnotenie dodávateľov'!$B103="",'Hodnotenie dodávateľov'!$I103="",'Hodnotenie dodávateľov'!$J103="",'Hodnotenie dodávateľov'!$K103="",'Hodnotenie dodávateľov'!$M103="",'Hodnotenie dodávateľov'!$N103="",'Hodnotenie dodávateľov'!$O103=""),"",ROUND(('Hodnotenie dodávateľov'!$J103*0.25+'Hodnotenie dodávateľov'!$K103*0.15+'Hodnotenie dodávateľov'!$M103*0.15+'Hodnotenie dodávateľov'!$N103*0.20+'Hodnotenie dodávateľov'!$O103*0.15+'Hodnotenie dodávateľov'!$I103*5*0.10),2))</f>
        <v/>
      </c>
      <c r="Q103" s="17">
        <f>IF('Hodnotenie dodávateľov'!$P103="","",IF('Hodnotenie dodávateľov'!$P103&gt;=4.5,"Výborný",IF('Hodnotenie dodávateľov'!$P103&gt;=3.5,"Dobrý",IF('Hodnotenie dodávateľov'!$P103&gt;=2.5,"Vyhovujúci","Nevyhovujúci"))))</f>
        <v/>
      </c>
      <c r="R103" s="17">
        <f>IF('Hodnotenie dodávateľov'!$P103="","",IF(AND('Hodnotenie dodávateľov'!$P103&gt;=3.5,'Hodnotenie dodávateľov'!$L103&lt;=0.05,'Hodnotenie dodávateľov'!$I103&gt;=0.9),"Pokračovať v spolupráci","Vyhodnotiť nápravné opatrenia"))</f>
        <v/>
      </c>
      <c r="S103" s="10" t="n"/>
    </row>
    <row r="104">
      <c r="A104" s="18" t="inlineStr">
        <is>
          <t>HD-2026-096</t>
        </is>
      </c>
      <c r="B104" s="10" t="n"/>
      <c r="C104" s="11">
        <f>IF('Hodnotenie dodávateľov'!$B104="","",IFERROR(VLOOKUP('Hodnotenie dodávateľov'!$B104,'Číselníky a pokyny'!$A$4:$E$103,2,FALSE),""))</f>
        <v/>
      </c>
      <c r="D104" s="12">
        <f>IF('Hodnotenie dodávateľov'!$B104="","",IFERROR(VLOOKUP('Hodnotenie dodávateľov'!$B104,'Číselníky a pokyny'!$A$4:$E$103,3,FALSE),""))</f>
        <v/>
      </c>
      <c r="E104" s="12">
        <f>IF('Hodnotenie dodávateľov'!$B104="","",IFERROR(VLOOKUP('Hodnotenie dodávateľov'!$B104,'Číselníky a pokyny'!$A$4:$E$103,4,FALSE),""))</f>
        <v/>
      </c>
      <c r="F104" s="10" t="n"/>
      <c r="G104" s="13" t="n"/>
      <c r="H104" s="14" t="n"/>
      <c r="I104" s="15" t="n"/>
      <c r="J104" s="16" t="n"/>
      <c r="K104" s="16" t="n"/>
      <c r="L104" s="15" t="n"/>
      <c r="M104" s="16" t="n"/>
      <c r="N104" s="16" t="n"/>
      <c r="O104" s="16" t="n"/>
      <c r="P104" s="4">
        <f>IF(OR('Hodnotenie dodávateľov'!$B104="",'Hodnotenie dodávateľov'!$I104="",'Hodnotenie dodávateľov'!$J104="",'Hodnotenie dodávateľov'!$K104="",'Hodnotenie dodávateľov'!$M104="",'Hodnotenie dodávateľov'!$N104="",'Hodnotenie dodávateľov'!$O104=""),"",ROUND(('Hodnotenie dodávateľov'!$J104*0.25+'Hodnotenie dodávateľov'!$K104*0.15+'Hodnotenie dodávateľov'!$M104*0.15+'Hodnotenie dodávateľov'!$N104*0.20+'Hodnotenie dodávateľov'!$O104*0.15+'Hodnotenie dodávateľov'!$I104*5*0.10),2))</f>
        <v/>
      </c>
      <c r="Q104" s="17">
        <f>IF('Hodnotenie dodávateľov'!$P104="","",IF('Hodnotenie dodávateľov'!$P104&gt;=4.5,"Výborný",IF('Hodnotenie dodávateľov'!$P104&gt;=3.5,"Dobrý",IF('Hodnotenie dodávateľov'!$P104&gt;=2.5,"Vyhovujúci","Nevyhovujúci"))))</f>
        <v/>
      </c>
      <c r="R104" s="17">
        <f>IF('Hodnotenie dodávateľov'!$P104="","",IF(AND('Hodnotenie dodávateľov'!$P104&gt;=3.5,'Hodnotenie dodávateľov'!$L104&lt;=0.05,'Hodnotenie dodávateľov'!$I104&gt;=0.9),"Pokračovať v spolupráci","Vyhodnotiť nápravné opatrenia"))</f>
        <v/>
      </c>
      <c r="S104" s="10" t="n"/>
    </row>
    <row r="105">
      <c r="A105" s="9" t="inlineStr">
        <is>
          <t>HD-2026-097</t>
        </is>
      </c>
      <c r="B105" s="10" t="n"/>
      <c r="C105" s="11">
        <f>IF('Hodnotenie dodávateľov'!$B105="","",IFERROR(VLOOKUP('Hodnotenie dodávateľov'!$B105,'Číselníky a pokyny'!$A$4:$E$103,2,FALSE),""))</f>
        <v/>
      </c>
      <c r="D105" s="12">
        <f>IF('Hodnotenie dodávateľov'!$B105="","",IFERROR(VLOOKUP('Hodnotenie dodávateľov'!$B105,'Číselníky a pokyny'!$A$4:$E$103,3,FALSE),""))</f>
        <v/>
      </c>
      <c r="E105" s="12">
        <f>IF('Hodnotenie dodávateľov'!$B105="","",IFERROR(VLOOKUP('Hodnotenie dodávateľov'!$B105,'Číselníky a pokyny'!$A$4:$E$103,4,FALSE),""))</f>
        <v/>
      </c>
      <c r="F105" s="10" t="n"/>
      <c r="G105" s="13" t="n"/>
      <c r="H105" s="14" t="n"/>
      <c r="I105" s="15" t="n"/>
      <c r="J105" s="16" t="n"/>
      <c r="K105" s="16" t="n"/>
      <c r="L105" s="15" t="n"/>
      <c r="M105" s="16" t="n"/>
      <c r="N105" s="16" t="n"/>
      <c r="O105" s="16" t="n"/>
      <c r="P105" s="4">
        <f>IF(OR('Hodnotenie dodávateľov'!$B105="",'Hodnotenie dodávateľov'!$I105="",'Hodnotenie dodávateľov'!$J105="",'Hodnotenie dodávateľov'!$K105="",'Hodnotenie dodávateľov'!$M105="",'Hodnotenie dodávateľov'!$N105="",'Hodnotenie dodávateľov'!$O105=""),"",ROUND(('Hodnotenie dodávateľov'!$J105*0.25+'Hodnotenie dodávateľov'!$K105*0.15+'Hodnotenie dodávateľov'!$M105*0.15+'Hodnotenie dodávateľov'!$N105*0.20+'Hodnotenie dodávateľov'!$O105*0.15+'Hodnotenie dodávateľov'!$I105*5*0.10),2))</f>
        <v/>
      </c>
      <c r="Q105" s="17">
        <f>IF('Hodnotenie dodávateľov'!$P105="","",IF('Hodnotenie dodávateľov'!$P105&gt;=4.5,"Výborný",IF('Hodnotenie dodávateľov'!$P105&gt;=3.5,"Dobrý",IF('Hodnotenie dodávateľov'!$P105&gt;=2.5,"Vyhovujúci","Nevyhovujúci"))))</f>
        <v/>
      </c>
      <c r="R105" s="17">
        <f>IF('Hodnotenie dodávateľov'!$P105="","",IF(AND('Hodnotenie dodávateľov'!$P105&gt;=3.5,'Hodnotenie dodávateľov'!$L105&lt;=0.05,'Hodnotenie dodávateľov'!$I105&gt;=0.9),"Pokračovať v spolupráci","Vyhodnotiť nápravné opatrenia"))</f>
        <v/>
      </c>
      <c r="S105" s="10" t="n"/>
    </row>
    <row r="106">
      <c r="A106" s="18" t="inlineStr">
        <is>
          <t>HD-2026-098</t>
        </is>
      </c>
      <c r="B106" s="10" t="n"/>
      <c r="C106" s="11">
        <f>IF('Hodnotenie dodávateľov'!$B106="","",IFERROR(VLOOKUP('Hodnotenie dodávateľov'!$B106,'Číselníky a pokyny'!$A$4:$E$103,2,FALSE),""))</f>
        <v/>
      </c>
      <c r="D106" s="12">
        <f>IF('Hodnotenie dodávateľov'!$B106="","",IFERROR(VLOOKUP('Hodnotenie dodávateľov'!$B106,'Číselníky a pokyny'!$A$4:$E$103,3,FALSE),""))</f>
        <v/>
      </c>
      <c r="E106" s="12">
        <f>IF('Hodnotenie dodávateľov'!$B106="","",IFERROR(VLOOKUP('Hodnotenie dodávateľov'!$B106,'Číselníky a pokyny'!$A$4:$E$103,4,FALSE),""))</f>
        <v/>
      </c>
      <c r="F106" s="10" t="n"/>
      <c r="G106" s="13" t="n"/>
      <c r="H106" s="14" t="n"/>
      <c r="I106" s="15" t="n"/>
      <c r="J106" s="16" t="n"/>
      <c r="K106" s="16" t="n"/>
      <c r="L106" s="15" t="n"/>
      <c r="M106" s="16" t="n"/>
      <c r="N106" s="16" t="n"/>
      <c r="O106" s="16" t="n"/>
      <c r="P106" s="4">
        <f>IF(OR('Hodnotenie dodávateľov'!$B106="",'Hodnotenie dodávateľov'!$I106="",'Hodnotenie dodávateľov'!$J106="",'Hodnotenie dodávateľov'!$K106="",'Hodnotenie dodávateľov'!$M106="",'Hodnotenie dodávateľov'!$N106="",'Hodnotenie dodávateľov'!$O106=""),"",ROUND(('Hodnotenie dodávateľov'!$J106*0.25+'Hodnotenie dodávateľov'!$K106*0.15+'Hodnotenie dodávateľov'!$M106*0.15+'Hodnotenie dodávateľov'!$N106*0.20+'Hodnotenie dodávateľov'!$O106*0.15+'Hodnotenie dodávateľov'!$I106*5*0.10),2))</f>
        <v/>
      </c>
      <c r="Q106" s="17">
        <f>IF('Hodnotenie dodávateľov'!$P106="","",IF('Hodnotenie dodávateľov'!$P106&gt;=4.5,"Výborný",IF('Hodnotenie dodávateľov'!$P106&gt;=3.5,"Dobrý",IF('Hodnotenie dodávateľov'!$P106&gt;=2.5,"Vyhovujúci","Nevyhovujúci"))))</f>
        <v/>
      </c>
      <c r="R106" s="17">
        <f>IF('Hodnotenie dodávateľov'!$P106="","",IF(AND('Hodnotenie dodávateľov'!$P106&gt;=3.5,'Hodnotenie dodávateľov'!$L106&lt;=0.05,'Hodnotenie dodávateľov'!$I106&gt;=0.9),"Pokračovať v spolupráci","Vyhodnotiť nápravné opatrenia"))</f>
        <v/>
      </c>
      <c r="S106" s="10" t="n"/>
    </row>
    <row r="107">
      <c r="A107" s="9" t="inlineStr">
        <is>
          <t>HD-2026-099</t>
        </is>
      </c>
      <c r="B107" s="10" t="n"/>
      <c r="C107" s="11">
        <f>IF('Hodnotenie dodávateľov'!$B107="","",IFERROR(VLOOKUP('Hodnotenie dodávateľov'!$B107,'Číselníky a pokyny'!$A$4:$E$103,2,FALSE),""))</f>
        <v/>
      </c>
      <c r="D107" s="12">
        <f>IF('Hodnotenie dodávateľov'!$B107="","",IFERROR(VLOOKUP('Hodnotenie dodávateľov'!$B107,'Číselníky a pokyny'!$A$4:$E$103,3,FALSE),""))</f>
        <v/>
      </c>
      <c r="E107" s="12">
        <f>IF('Hodnotenie dodávateľov'!$B107="","",IFERROR(VLOOKUP('Hodnotenie dodávateľov'!$B107,'Číselníky a pokyny'!$A$4:$E$103,4,FALSE),""))</f>
        <v/>
      </c>
      <c r="F107" s="10" t="n"/>
      <c r="G107" s="13" t="n"/>
      <c r="H107" s="14" t="n"/>
      <c r="I107" s="15" t="n"/>
      <c r="J107" s="16" t="n"/>
      <c r="K107" s="16" t="n"/>
      <c r="L107" s="15" t="n"/>
      <c r="M107" s="16" t="n"/>
      <c r="N107" s="16" t="n"/>
      <c r="O107" s="16" t="n"/>
      <c r="P107" s="4">
        <f>IF(OR('Hodnotenie dodávateľov'!$B107="",'Hodnotenie dodávateľov'!$I107="",'Hodnotenie dodávateľov'!$J107="",'Hodnotenie dodávateľov'!$K107="",'Hodnotenie dodávateľov'!$M107="",'Hodnotenie dodávateľov'!$N107="",'Hodnotenie dodávateľov'!$O107=""),"",ROUND(('Hodnotenie dodávateľov'!$J107*0.25+'Hodnotenie dodávateľov'!$K107*0.15+'Hodnotenie dodávateľov'!$M107*0.15+'Hodnotenie dodávateľov'!$N107*0.20+'Hodnotenie dodávateľov'!$O107*0.15+'Hodnotenie dodávateľov'!$I107*5*0.10),2))</f>
        <v/>
      </c>
      <c r="Q107" s="17">
        <f>IF('Hodnotenie dodávateľov'!$P107="","",IF('Hodnotenie dodávateľov'!$P107&gt;=4.5,"Výborný",IF('Hodnotenie dodávateľov'!$P107&gt;=3.5,"Dobrý",IF('Hodnotenie dodávateľov'!$P107&gt;=2.5,"Vyhovujúci","Nevyhovujúci"))))</f>
        <v/>
      </c>
      <c r="R107" s="17">
        <f>IF('Hodnotenie dodávateľov'!$P107="","",IF(AND('Hodnotenie dodávateľov'!$P107&gt;=3.5,'Hodnotenie dodávateľov'!$L107&lt;=0.05,'Hodnotenie dodávateľov'!$I107&gt;=0.9),"Pokračovať v spolupráci","Vyhodnotiť nápravné opatrenia"))</f>
        <v/>
      </c>
      <c r="S107" s="10" t="n"/>
    </row>
    <row r="108">
      <c r="A108" s="18" t="inlineStr">
        <is>
          <t>HD-2026-100</t>
        </is>
      </c>
      <c r="B108" s="10" t="n"/>
      <c r="C108" s="11">
        <f>IF('Hodnotenie dodávateľov'!$B108="","",IFERROR(VLOOKUP('Hodnotenie dodávateľov'!$B108,'Číselníky a pokyny'!$A$4:$E$103,2,FALSE),""))</f>
        <v/>
      </c>
      <c r="D108" s="12">
        <f>IF('Hodnotenie dodávateľov'!$B108="","",IFERROR(VLOOKUP('Hodnotenie dodávateľov'!$B108,'Číselníky a pokyny'!$A$4:$E$103,3,FALSE),""))</f>
        <v/>
      </c>
      <c r="E108" s="12">
        <f>IF('Hodnotenie dodávateľov'!$B108="","",IFERROR(VLOOKUP('Hodnotenie dodávateľov'!$B108,'Číselníky a pokyny'!$A$4:$E$103,4,FALSE),""))</f>
        <v/>
      </c>
      <c r="F108" s="10" t="n"/>
      <c r="G108" s="13" t="n"/>
      <c r="H108" s="14" t="n"/>
      <c r="I108" s="15" t="n"/>
      <c r="J108" s="16" t="n"/>
      <c r="K108" s="16" t="n"/>
      <c r="L108" s="15" t="n"/>
      <c r="M108" s="16" t="n"/>
      <c r="N108" s="16" t="n"/>
      <c r="O108" s="16" t="n"/>
      <c r="P108" s="4">
        <f>IF(OR('Hodnotenie dodávateľov'!$B108="",'Hodnotenie dodávateľov'!$I108="",'Hodnotenie dodávateľov'!$J108="",'Hodnotenie dodávateľov'!$K108="",'Hodnotenie dodávateľov'!$M108="",'Hodnotenie dodávateľov'!$N108="",'Hodnotenie dodávateľov'!$O108=""),"",ROUND(('Hodnotenie dodávateľov'!$J108*0.25+'Hodnotenie dodávateľov'!$K108*0.15+'Hodnotenie dodávateľov'!$M108*0.15+'Hodnotenie dodávateľov'!$N108*0.20+'Hodnotenie dodávateľov'!$O108*0.15+'Hodnotenie dodávateľov'!$I108*5*0.10),2))</f>
        <v/>
      </c>
      <c r="Q108" s="17">
        <f>IF('Hodnotenie dodávateľov'!$P108="","",IF('Hodnotenie dodávateľov'!$P108&gt;=4.5,"Výborný",IF('Hodnotenie dodávateľov'!$P108&gt;=3.5,"Dobrý",IF('Hodnotenie dodávateľov'!$P108&gt;=2.5,"Vyhovujúci","Nevyhovujúci"))))</f>
        <v/>
      </c>
      <c r="R108" s="17">
        <f>IF('Hodnotenie dodávateľov'!$P108="","",IF(AND('Hodnotenie dodávateľov'!$P108&gt;=3.5,'Hodnotenie dodávateľov'!$L108&lt;=0.05,'Hodnotenie dodávateľov'!$I108&gt;=0.9),"Pokračovať v spolupráci","Vyhodnotiť nápravné opatrenia"))</f>
        <v/>
      </c>
      <c r="S108" s="10" t="n"/>
    </row>
  </sheetData>
  <autoFilter ref="A8:S108"/>
  <mergeCells count="1">
    <mergeCell ref="A1:S1"/>
  </mergeCells>
  <conditionalFormatting sqref="P9:P108">
    <cfRule type="expression" priority="1" dxfId="0" stopIfTrue="1">
      <formula>AND($P9&lt;&gt;"",$P9&gt;=4.5)</formula>
    </cfRule>
    <cfRule type="expression" priority="2" dxfId="1" stopIfTrue="1">
      <formula>AND($P9&lt;&gt;"",$P9&gt;=3.5,$P9&lt;4.5)</formula>
    </cfRule>
    <cfRule type="expression" priority="3" dxfId="2" stopIfTrue="1">
      <formula>AND($P9&lt;&gt;"",$P9&lt;2.5)</formula>
    </cfRule>
  </conditionalFormatting>
  <conditionalFormatting sqref="L9:L108">
    <cfRule type="expression" priority="4" dxfId="2" stopIfTrue="1">
      <formula>$L9&gt;0.1</formula>
    </cfRule>
  </conditionalFormatting>
  <conditionalFormatting sqref="R9:R108">
    <cfRule type="expression" priority="5" dxfId="0" stopIfTrue="1">
      <formula>$R9="Pokračovať v spolupráci"</formula>
    </cfRule>
    <cfRule type="expression" priority="6" dxfId="2" stopIfTrue="1">
      <formula>$R9="Vyhodnotiť nápravné opatrenia"</formula>
    </cfRule>
  </conditionalFormatting>
  <dataValidations count="8">
    <dataValidation sqref="B9:B108" showErrorMessage="1" showInputMessage="1" allowBlank="1" errorTitle="Neplatný dodávateľ" error="Vyberte dodávateľa zo zoznamu v hárku Číselníky a pokyny." promptTitle="Výber dodávateľa" prompt="Vyberte názov dodávateľa zo zoznamu." type="list">
      <formula1>'Číselníky a pokyny'!$A$4:$A$103</formula1>
    </dataValidation>
    <dataValidation sqref="F9:F108" showErrorMessage="1" showInputMessage="1" allowBlank="1" errorTitle="Neplatný hodnotiteľ" error="Vyberte hodnotiteľa z ponúkaného zoznamu." type="list">
      <formula1>"Ján Novák,Mária Kováčová,Peter Horváth,Zuzana Tóthová,Martin Baláž,Katarína Hudáková"</formula1>
    </dataValidation>
    <dataValidation sqref="G9:G108" showErrorMessage="1" showInputMessage="1" allowBlank="1" errorTitle="Neplatný dátum" error="Zadajte platný dátum hodnotenia." type="date" operator="between">
      <formula1>36526</formula1>
      <formula2>73050</formula2>
    </dataValidation>
    <dataValidation sqref="H9:H108" showErrorMessage="1" showInputMessage="1" allowBlank="1" errorTitle="Neplatný počet" error="Zadajte celé nezáporné číslo." type="whole" operator="between">
      <formula1>0</formula1>
      <formula2>100000</formula2>
    </dataValidation>
    <dataValidation sqref="I9:I108" showErrorMessage="1" showInputMessage="1" allowBlank="1" errorTitle="Neplatné percento" error="Zadajte percento v rozsahu 0 % až 100 %." type="decimal" operator="between">
      <formula1>0</formula1>
      <formula2>1</formula2>
    </dataValidation>
    <dataValidation sqref="L9:L108" showErrorMessage="1" showInputMessage="1" allowBlank="1" errorTitle="Neplatné percento" error="Zadajte percento v rozsahu 0 % až 100 %." type="decimal" operator="between">
      <formula1>0</formula1>
      <formula2>1</formula2>
    </dataValidation>
    <dataValidation sqref="J9:K108" showErrorMessage="1" showInputMessage="1" allowBlank="1" errorTitle="Neplatné hodnotenie" error="Zadajte celé číslo na škále 1 až 5." type="whole" operator="between">
      <formula1>1</formula1>
      <formula2>5</formula2>
    </dataValidation>
    <dataValidation sqref="M9:O108" showErrorMessage="1" showInputMessage="1" allowBlank="1" errorTitle="Neplatné hodnotenie" error="Zadajte celé číslo na škále 1 až 5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10"/>
  <sheetViews>
    <sheetView showGridLines="0" workbookViewId="0">
      <selection activeCell="A1" sqref="A1"/>
    </sheetView>
  </sheetViews>
  <sheetFormatPr baseColWidth="8" defaultRowHeight="15"/>
  <cols>
    <col width="32" customWidth="1" min="1" max="1"/>
    <col width="16" customWidth="1" min="2" max="2"/>
    <col width="4" customWidth="1" min="3" max="3"/>
    <col width="34" customWidth="1" min="4" max="4"/>
    <col width="18" customWidth="1" min="5" max="5"/>
    <col width="20" customWidth="1" min="6" max="6"/>
    <col width="30" customWidth="1" min="7" max="7"/>
    <col width="24" customWidth="1" min="8" max="8"/>
    <col width="24" customWidth="1" min="9" max="9"/>
    <col width="4" customWidth="1" min="10" max="10"/>
    <col width="15" customWidth="1" min="11" max="11"/>
    <col width="15" customWidth="1" min="12" max="12"/>
    <col width="15" customWidth="1" min="13" max="13"/>
    <col width="15" customWidth="1" min="14" max="14"/>
    <col width="15" customWidth="1" min="15" max="15"/>
    <col width="15" customWidth="1" min="16" max="16"/>
    <col width="15" customWidth="1" min="17" max="17"/>
    <col width="15" customWidth="1" min="18" max="18"/>
    <col width="15" customWidth="1" min="19" max="19"/>
  </cols>
  <sheetData>
    <row r="1" ht="28" customHeight="1">
      <c r="A1" s="1" t="inlineStr">
        <is>
          <t>Prehľad hodnotenia dodávateľov</t>
        </is>
      </c>
    </row>
    <row r="2"/>
    <row r="3">
      <c r="A3" s="2" t="inlineStr">
        <is>
          <t>Kľúčové ukazovatele</t>
        </is>
      </c>
      <c r="B3" s="3" t="n"/>
      <c r="C3" s="3" t="n"/>
      <c r="D3" s="3" t="n"/>
      <c r="E3" s="3" t="n"/>
      <c r="F3" s="3" t="n"/>
      <c r="G3" s="3" t="n"/>
      <c r="H3" s="3" t="n"/>
    </row>
    <row r="4">
      <c r="A4" s="2" t="inlineStr">
        <is>
          <t>Priemerné skóre všetkých dodávateľov</t>
        </is>
      </c>
      <c r="B4" s="4">
        <f>IFERROR(AVERAGE('Hodnotenie dodávateľov'!$P$9:$P$108),0)</f>
        <v/>
      </c>
      <c r="D4" s="2" t="inlineStr">
        <is>
          <t>Priemerná presnosť dodávok</t>
        </is>
      </c>
      <c r="E4" s="5">
        <f>IFERROR(AVERAGE('Hodnotenie dodávateľov'!$I$9:$I$108),0)</f>
        <v/>
      </c>
      <c r="G4" s="2" t="inlineStr">
        <is>
          <t>Priemerný podiel reklamácií</t>
        </is>
      </c>
      <c r="H4" s="5">
        <f>IFERROR(AVERAGE('Hodnotenie dodávateľov'!$L$9:$L$108),0)</f>
        <v/>
      </c>
    </row>
    <row r="5"/>
    <row r="6">
      <c r="A6" s="2" t="inlineStr">
        <is>
          <t>Počet dodávateľov s hodnotením Výborný</t>
        </is>
      </c>
      <c r="B6" s="7">
        <f>COUNTIF('Hodnotenie dodávateľov'!$Q$9:$Q$108,"Výborný")</f>
        <v/>
      </c>
      <c r="D6" s="2" t="inlineStr">
        <is>
          <t>Počet vyžadujúcich nápravné opatrenia</t>
        </is>
      </c>
      <c r="E6" s="7">
        <f>COUNTIF('Hodnotenie dodávateľov'!$R$9:$R$108,"Vyhodnotiť nápravné opatrenia")</f>
        <v/>
      </c>
      <c r="G6" s="2" t="inlineStr">
        <is>
          <t>Odporúčaní na pokračovanie</t>
        </is>
      </c>
      <c r="H6" s="5">
        <f>IFERROR(COUNTIF('Hodnotenie dodávateľov'!$R$9:$R$108,"Pokračovať v spolupráci")/COUNTA('Hodnotenie dodávateľov'!$B$9:$B$108),0)</f>
        <v/>
      </c>
    </row>
    <row r="7"/>
    <row r="8"/>
    <row r="9"/>
    <row r="10">
      <c r="A10" s="8" t="inlineStr">
        <is>
          <t>Dodávateľ</t>
        </is>
      </c>
      <c r="B10" s="8" t="inlineStr">
        <is>
          <t>Vážené skóre</t>
        </is>
      </c>
      <c r="E10" s="8" t="inlineStr">
        <is>
          <t>Hodnotenie</t>
        </is>
      </c>
      <c r="F10" s="8" t="inlineStr">
        <is>
          <t>Počet dodávateľov</t>
        </is>
      </c>
      <c r="H10" s="8" t="inlineStr">
        <is>
          <t>Kategória</t>
        </is>
      </c>
      <c r="I10" s="8" t="inlineStr">
        <is>
          <t>Priemerné dodávky načas</t>
        </is>
      </c>
    </row>
    <row r="11">
      <c r="A11" s="19">
        <f>IF('Hodnotenie dodávateľov'!$B9="","",'Hodnotenie dodávateľov'!$B9)</f>
        <v/>
      </c>
      <c r="B11" s="20">
        <f>IF('Prehľad'!$A11="","",'Hodnotenie dodávateľov'!$P9)</f>
        <v/>
      </c>
      <c r="E11" s="21" t="inlineStr">
        <is>
          <t>Výborný</t>
        </is>
      </c>
      <c r="F11" s="21">
        <f>COUNTIF('Hodnotenie dodávateľov'!$Q$9:$Q$108,'Prehľad'!$E11)</f>
        <v/>
      </c>
      <c r="H11" s="21" t="inlineStr">
        <is>
          <t>Materiál</t>
        </is>
      </c>
      <c r="I11" s="22">
        <f>IFERROR(SUMIF('Hodnotenie dodávateľov'!$E$9:$E$108,'Prehľad'!$H11,'Hodnotenie dodávateľov'!$I$9:$I$108)/COUNTIF('Hodnotenie dodávateľov'!$E$9:$E$108,'Prehľad'!$H11),0)</f>
        <v/>
      </c>
    </row>
    <row r="12">
      <c r="A12" s="23">
        <f>IF('Hodnotenie dodávateľov'!$B10="","",'Hodnotenie dodávateľov'!$B10)</f>
        <v/>
      </c>
      <c r="B12" s="24">
        <f>IF('Prehľad'!$A12="","",'Hodnotenie dodávateľov'!$P10)</f>
        <v/>
      </c>
      <c r="E12" s="25" t="inlineStr">
        <is>
          <t>Dobrý</t>
        </is>
      </c>
      <c r="F12" s="25">
        <f>COUNTIF('Hodnotenie dodávateľov'!$Q$9:$Q$108,'Prehľad'!$E12)</f>
        <v/>
      </c>
      <c r="H12" s="25" t="inlineStr">
        <is>
          <t>IT služby</t>
        </is>
      </c>
      <c r="I12" s="26">
        <f>IFERROR(SUMIF('Hodnotenie dodávateľov'!$E$9:$E$108,'Prehľad'!$H12,'Hodnotenie dodávateľov'!$I$9:$I$108)/COUNTIF('Hodnotenie dodávateľov'!$E$9:$E$108,'Prehľad'!$H12),0)</f>
        <v/>
      </c>
    </row>
    <row r="13">
      <c r="A13" s="19">
        <f>IF('Hodnotenie dodávateľov'!$B11="","",'Hodnotenie dodávateľov'!$B11)</f>
        <v/>
      </c>
      <c r="B13" s="20">
        <f>IF('Prehľad'!$A13="","",'Hodnotenie dodávateľov'!$P11)</f>
        <v/>
      </c>
      <c r="E13" s="21" t="inlineStr">
        <is>
          <t>Vyhovujúci</t>
        </is>
      </c>
      <c r="F13" s="21">
        <f>COUNTIF('Hodnotenie dodávateľov'!$Q$9:$Q$108,'Prehľad'!$E13)</f>
        <v/>
      </c>
      <c r="H13" s="21" t="inlineStr">
        <is>
          <t>Logistika</t>
        </is>
      </c>
      <c r="I13" s="22">
        <f>IFERROR(SUMIF('Hodnotenie dodávateľov'!$E$9:$E$108,'Prehľad'!$H13,'Hodnotenie dodávateľov'!$I$9:$I$108)/COUNTIF('Hodnotenie dodávateľov'!$E$9:$E$108,'Prehľad'!$H13),0)</f>
        <v/>
      </c>
    </row>
    <row r="14">
      <c r="A14" s="23">
        <f>IF('Hodnotenie dodávateľov'!$B12="","",'Hodnotenie dodávateľov'!$B12)</f>
        <v/>
      </c>
      <c r="B14" s="24">
        <f>IF('Prehľad'!$A14="","",'Hodnotenie dodávateľov'!$P12)</f>
        <v/>
      </c>
      <c r="E14" s="25" t="inlineStr">
        <is>
          <t>Nevyhovujúci</t>
        </is>
      </c>
      <c r="F14" s="25">
        <f>COUNTIF('Hodnotenie dodávateľov'!$Q$9:$Q$108,'Prehľad'!$E14)</f>
        <v/>
      </c>
      <c r="H14" s="25" t="inlineStr">
        <is>
          <t>Údržba</t>
        </is>
      </c>
      <c r="I14" s="26">
        <f>IFERROR(SUMIF('Hodnotenie dodávateľov'!$E$9:$E$108,'Prehľad'!$H14,'Hodnotenie dodávateľov'!$I$9:$I$108)/COUNTIF('Hodnotenie dodávateľov'!$E$9:$E$108,'Prehľad'!$H14),0)</f>
        <v/>
      </c>
    </row>
    <row r="15">
      <c r="A15" s="19">
        <f>IF('Hodnotenie dodávateľov'!$B13="","",'Hodnotenie dodávateľov'!$B13)</f>
        <v/>
      </c>
      <c r="B15" s="20">
        <f>IF('Prehľad'!$A15="","",'Hodnotenie dodávateľov'!$P13)</f>
        <v/>
      </c>
      <c r="H15" s="21" t="inlineStr">
        <is>
          <t>Kancelárske potreby</t>
        </is>
      </c>
      <c r="I15" s="22">
        <f>IFERROR(SUMIF('Hodnotenie dodávateľov'!$E$9:$E$108,'Prehľad'!$H15,'Hodnotenie dodávateľov'!$I$9:$I$108)/COUNTIF('Hodnotenie dodávateľov'!$E$9:$E$108,'Prehľad'!$H15),0)</f>
        <v/>
      </c>
    </row>
    <row r="16">
      <c r="A16" s="23">
        <f>IF('Hodnotenie dodávateľov'!$B14="","",'Hodnotenie dodávateľov'!$B14)</f>
        <v/>
      </c>
      <c r="B16" s="24">
        <f>IF('Prehľad'!$A16="","",'Hodnotenie dodávateľov'!$P14)</f>
        <v/>
      </c>
    </row>
    <row r="17">
      <c r="A17" s="19">
        <f>IF('Hodnotenie dodávateľov'!$B15="","",'Hodnotenie dodávateľov'!$B15)</f>
        <v/>
      </c>
      <c r="B17" s="20">
        <f>IF('Prehľad'!$A17="","",'Hodnotenie dodávateľov'!$P15)</f>
        <v/>
      </c>
    </row>
    <row r="18">
      <c r="A18" s="23">
        <f>IF('Hodnotenie dodávateľov'!$B16="","",'Hodnotenie dodávateľov'!$B16)</f>
        <v/>
      </c>
      <c r="B18" s="24">
        <f>IF('Prehľad'!$A18="","",'Hodnotenie dodávateľov'!$P16)</f>
        <v/>
      </c>
    </row>
    <row r="19">
      <c r="A19" s="19">
        <f>IF('Hodnotenie dodávateľov'!$B17="","",'Hodnotenie dodávateľov'!$B17)</f>
        <v/>
      </c>
      <c r="B19" s="20">
        <f>IF('Prehľad'!$A19="","",'Hodnotenie dodávateľov'!$P17)</f>
        <v/>
      </c>
    </row>
    <row r="20">
      <c r="A20" s="23">
        <f>IF('Hodnotenie dodávateľov'!$B18="","",'Hodnotenie dodávateľov'!$B18)</f>
        <v/>
      </c>
      <c r="B20" s="24">
        <f>IF('Prehľad'!$A20="","",'Hodnotenie dodávateľov'!$P18)</f>
        <v/>
      </c>
    </row>
    <row r="21">
      <c r="A21" s="19">
        <f>IF('Hodnotenie dodávateľov'!$B19="","",'Hodnotenie dodávateľov'!$B19)</f>
        <v/>
      </c>
      <c r="B21" s="20">
        <f>IF('Prehľad'!$A21="","",'Hodnotenie dodávateľov'!$P19)</f>
        <v/>
      </c>
    </row>
    <row r="22">
      <c r="A22" s="23">
        <f>IF('Hodnotenie dodávateľov'!$B20="","",'Hodnotenie dodávateľov'!$B20)</f>
        <v/>
      </c>
      <c r="B22" s="24">
        <f>IF('Prehľad'!$A22="","",'Hodnotenie dodávateľov'!$P20)</f>
        <v/>
      </c>
    </row>
    <row r="23">
      <c r="A23" s="19">
        <f>IF('Hodnotenie dodávateľov'!$B21="","",'Hodnotenie dodávateľov'!$B21)</f>
        <v/>
      </c>
      <c r="B23" s="20">
        <f>IF('Prehľad'!$A23="","",'Hodnotenie dodávateľov'!$P21)</f>
        <v/>
      </c>
    </row>
    <row r="24">
      <c r="A24" s="23">
        <f>IF('Hodnotenie dodávateľov'!$B22="","",'Hodnotenie dodávateľov'!$B22)</f>
        <v/>
      </c>
      <c r="B24" s="24">
        <f>IF('Prehľad'!$A24="","",'Hodnotenie dodávateľov'!$P22)</f>
        <v/>
      </c>
    </row>
    <row r="25">
      <c r="A25" s="19">
        <f>IF('Hodnotenie dodávateľov'!$B23="","",'Hodnotenie dodávateľov'!$B23)</f>
        <v/>
      </c>
      <c r="B25" s="20">
        <f>IF('Prehľad'!$A25="","",'Hodnotenie dodávateľov'!$P23)</f>
        <v/>
      </c>
    </row>
    <row r="26">
      <c r="A26" s="23">
        <f>IF('Hodnotenie dodávateľov'!$B24="","",'Hodnotenie dodávateľov'!$B24)</f>
        <v/>
      </c>
      <c r="B26" s="24">
        <f>IF('Prehľad'!$A26="","",'Hodnotenie dodávateľov'!$P24)</f>
        <v/>
      </c>
    </row>
    <row r="27">
      <c r="A27" s="19">
        <f>IF('Hodnotenie dodávateľov'!$B25="","",'Hodnotenie dodávateľov'!$B25)</f>
        <v/>
      </c>
      <c r="B27" s="20">
        <f>IF('Prehľad'!$A27="","",'Hodnotenie dodávateľov'!$P25)</f>
        <v/>
      </c>
    </row>
    <row r="28">
      <c r="A28" s="23">
        <f>IF('Hodnotenie dodávateľov'!$B26="","",'Hodnotenie dodávateľov'!$B26)</f>
        <v/>
      </c>
      <c r="B28" s="24">
        <f>IF('Prehľad'!$A28="","",'Hodnotenie dodávateľov'!$P26)</f>
        <v/>
      </c>
    </row>
    <row r="29">
      <c r="A29" s="19">
        <f>IF('Hodnotenie dodávateľov'!$B27="","",'Hodnotenie dodávateľov'!$B27)</f>
        <v/>
      </c>
      <c r="B29" s="20">
        <f>IF('Prehľad'!$A29="","",'Hodnotenie dodávateľov'!$P27)</f>
        <v/>
      </c>
    </row>
    <row r="30">
      <c r="A30" s="23">
        <f>IF('Hodnotenie dodávateľov'!$B28="","",'Hodnotenie dodávateľov'!$B28)</f>
        <v/>
      </c>
      <c r="B30" s="24">
        <f>IF('Prehľad'!$A30="","",'Hodnotenie dodávateľov'!$P28)</f>
        <v/>
      </c>
    </row>
    <row r="31">
      <c r="A31" s="19">
        <f>IF('Hodnotenie dodávateľov'!$B29="","",'Hodnotenie dodávateľov'!$B29)</f>
        <v/>
      </c>
      <c r="B31" s="20">
        <f>IF('Prehľad'!$A31="","",'Hodnotenie dodávateľov'!$P29)</f>
        <v/>
      </c>
    </row>
    <row r="32">
      <c r="A32" s="23">
        <f>IF('Hodnotenie dodávateľov'!$B30="","",'Hodnotenie dodávateľov'!$B30)</f>
        <v/>
      </c>
      <c r="B32" s="24">
        <f>IF('Prehľad'!$A32="","",'Hodnotenie dodávateľov'!$P30)</f>
        <v/>
      </c>
    </row>
    <row r="33">
      <c r="A33" s="19">
        <f>IF('Hodnotenie dodávateľov'!$B31="","",'Hodnotenie dodávateľov'!$B31)</f>
        <v/>
      </c>
      <c r="B33" s="20">
        <f>IF('Prehľad'!$A33="","",'Hodnotenie dodávateľov'!$P31)</f>
        <v/>
      </c>
    </row>
    <row r="34">
      <c r="A34" s="23">
        <f>IF('Hodnotenie dodávateľov'!$B32="","",'Hodnotenie dodávateľov'!$B32)</f>
        <v/>
      </c>
      <c r="B34" s="24">
        <f>IF('Prehľad'!$A34="","",'Hodnotenie dodávateľov'!$P32)</f>
        <v/>
      </c>
    </row>
    <row r="35">
      <c r="A35" s="19">
        <f>IF('Hodnotenie dodávateľov'!$B33="","",'Hodnotenie dodávateľov'!$B33)</f>
        <v/>
      </c>
      <c r="B35" s="20">
        <f>IF('Prehľad'!$A35="","",'Hodnotenie dodávateľov'!$P33)</f>
        <v/>
      </c>
    </row>
    <row r="36">
      <c r="A36" s="23">
        <f>IF('Hodnotenie dodávateľov'!$B34="","",'Hodnotenie dodávateľov'!$B34)</f>
        <v/>
      </c>
      <c r="B36" s="24">
        <f>IF('Prehľad'!$A36="","",'Hodnotenie dodávateľov'!$P34)</f>
        <v/>
      </c>
    </row>
    <row r="37">
      <c r="A37" s="19">
        <f>IF('Hodnotenie dodávateľov'!$B35="","",'Hodnotenie dodávateľov'!$B35)</f>
        <v/>
      </c>
      <c r="B37" s="20">
        <f>IF('Prehľad'!$A37="","",'Hodnotenie dodávateľov'!$P35)</f>
        <v/>
      </c>
    </row>
    <row r="38">
      <c r="A38" s="23">
        <f>IF('Hodnotenie dodávateľov'!$B36="","",'Hodnotenie dodávateľov'!$B36)</f>
        <v/>
      </c>
      <c r="B38" s="24">
        <f>IF('Prehľad'!$A38="","",'Hodnotenie dodávateľov'!$P36)</f>
        <v/>
      </c>
    </row>
    <row r="39">
      <c r="A39" s="19">
        <f>IF('Hodnotenie dodávateľov'!$B37="","",'Hodnotenie dodávateľov'!$B37)</f>
        <v/>
      </c>
      <c r="B39" s="20">
        <f>IF('Prehľad'!$A39="","",'Hodnotenie dodávateľov'!$P37)</f>
        <v/>
      </c>
    </row>
    <row r="40">
      <c r="A40" s="23">
        <f>IF('Hodnotenie dodávateľov'!$B38="","",'Hodnotenie dodávateľov'!$B38)</f>
        <v/>
      </c>
      <c r="B40" s="24">
        <f>IF('Prehľad'!$A40="","",'Hodnotenie dodávateľov'!$P38)</f>
        <v/>
      </c>
    </row>
    <row r="41">
      <c r="A41" s="19">
        <f>IF('Hodnotenie dodávateľov'!$B39="","",'Hodnotenie dodávateľov'!$B39)</f>
        <v/>
      </c>
      <c r="B41" s="20">
        <f>IF('Prehľad'!$A41="","",'Hodnotenie dodávateľov'!$P39)</f>
        <v/>
      </c>
    </row>
    <row r="42">
      <c r="A42" s="23">
        <f>IF('Hodnotenie dodávateľov'!$B40="","",'Hodnotenie dodávateľov'!$B40)</f>
        <v/>
      </c>
      <c r="B42" s="24">
        <f>IF('Prehľad'!$A42="","",'Hodnotenie dodávateľov'!$P40)</f>
        <v/>
      </c>
    </row>
    <row r="43">
      <c r="A43" s="19">
        <f>IF('Hodnotenie dodávateľov'!$B41="","",'Hodnotenie dodávateľov'!$B41)</f>
        <v/>
      </c>
      <c r="B43" s="20">
        <f>IF('Prehľad'!$A43="","",'Hodnotenie dodávateľov'!$P41)</f>
        <v/>
      </c>
    </row>
    <row r="44">
      <c r="A44" s="23">
        <f>IF('Hodnotenie dodávateľov'!$B42="","",'Hodnotenie dodávateľov'!$B42)</f>
        <v/>
      </c>
      <c r="B44" s="24">
        <f>IF('Prehľad'!$A44="","",'Hodnotenie dodávateľov'!$P42)</f>
        <v/>
      </c>
    </row>
    <row r="45">
      <c r="A45" s="19">
        <f>IF('Hodnotenie dodávateľov'!$B43="","",'Hodnotenie dodávateľov'!$B43)</f>
        <v/>
      </c>
      <c r="B45" s="20">
        <f>IF('Prehľad'!$A45="","",'Hodnotenie dodávateľov'!$P43)</f>
        <v/>
      </c>
    </row>
    <row r="46">
      <c r="A46" s="23">
        <f>IF('Hodnotenie dodávateľov'!$B44="","",'Hodnotenie dodávateľov'!$B44)</f>
        <v/>
      </c>
      <c r="B46" s="24">
        <f>IF('Prehľad'!$A46="","",'Hodnotenie dodávateľov'!$P44)</f>
        <v/>
      </c>
    </row>
    <row r="47">
      <c r="A47" s="19">
        <f>IF('Hodnotenie dodávateľov'!$B45="","",'Hodnotenie dodávateľov'!$B45)</f>
        <v/>
      </c>
      <c r="B47" s="20">
        <f>IF('Prehľad'!$A47="","",'Hodnotenie dodávateľov'!$P45)</f>
        <v/>
      </c>
    </row>
    <row r="48">
      <c r="A48" s="23">
        <f>IF('Hodnotenie dodávateľov'!$B46="","",'Hodnotenie dodávateľov'!$B46)</f>
        <v/>
      </c>
      <c r="B48" s="24">
        <f>IF('Prehľad'!$A48="","",'Hodnotenie dodávateľov'!$P46)</f>
        <v/>
      </c>
    </row>
    <row r="49">
      <c r="A49" s="19">
        <f>IF('Hodnotenie dodávateľov'!$B47="","",'Hodnotenie dodávateľov'!$B47)</f>
        <v/>
      </c>
      <c r="B49" s="20">
        <f>IF('Prehľad'!$A49="","",'Hodnotenie dodávateľov'!$P47)</f>
        <v/>
      </c>
    </row>
    <row r="50">
      <c r="A50" s="23">
        <f>IF('Hodnotenie dodávateľov'!$B48="","",'Hodnotenie dodávateľov'!$B48)</f>
        <v/>
      </c>
      <c r="B50" s="24">
        <f>IF('Prehľad'!$A50="","",'Hodnotenie dodávateľov'!$P48)</f>
        <v/>
      </c>
    </row>
    <row r="51">
      <c r="A51" s="19">
        <f>IF('Hodnotenie dodávateľov'!$B49="","",'Hodnotenie dodávateľov'!$B49)</f>
        <v/>
      </c>
      <c r="B51" s="20">
        <f>IF('Prehľad'!$A51="","",'Hodnotenie dodávateľov'!$P49)</f>
        <v/>
      </c>
    </row>
    <row r="52">
      <c r="A52" s="23">
        <f>IF('Hodnotenie dodávateľov'!$B50="","",'Hodnotenie dodávateľov'!$B50)</f>
        <v/>
      </c>
      <c r="B52" s="24">
        <f>IF('Prehľad'!$A52="","",'Hodnotenie dodávateľov'!$P50)</f>
        <v/>
      </c>
    </row>
    <row r="53">
      <c r="A53" s="19">
        <f>IF('Hodnotenie dodávateľov'!$B51="","",'Hodnotenie dodávateľov'!$B51)</f>
        <v/>
      </c>
      <c r="B53" s="20">
        <f>IF('Prehľad'!$A53="","",'Hodnotenie dodávateľov'!$P51)</f>
        <v/>
      </c>
    </row>
    <row r="54">
      <c r="A54" s="23">
        <f>IF('Hodnotenie dodávateľov'!$B52="","",'Hodnotenie dodávateľov'!$B52)</f>
        <v/>
      </c>
      <c r="B54" s="24">
        <f>IF('Prehľad'!$A54="","",'Hodnotenie dodávateľov'!$P52)</f>
        <v/>
      </c>
    </row>
    <row r="55">
      <c r="A55" s="19">
        <f>IF('Hodnotenie dodávateľov'!$B53="","",'Hodnotenie dodávateľov'!$B53)</f>
        <v/>
      </c>
      <c r="B55" s="20">
        <f>IF('Prehľad'!$A55="","",'Hodnotenie dodávateľov'!$P53)</f>
        <v/>
      </c>
    </row>
    <row r="56">
      <c r="A56" s="23">
        <f>IF('Hodnotenie dodávateľov'!$B54="","",'Hodnotenie dodávateľov'!$B54)</f>
        <v/>
      </c>
      <c r="B56" s="24">
        <f>IF('Prehľad'!$A56="","",'Hodnotenie dodávateľov'!$P54)</f>
        <v/>
      </c>
    </row>
    <row r="57">
      <c r="A57" s="19">
        <f>IF('Hodnotenie dodávateľov'!$B55="","",'Hodnotenie dodávateľov'!$B55)</f>
        <v/>
      </c>
      <c r="B57" s="20">
        <f>IF('Prehľad'!$A57="","",'Hodnotenie dodávateľov'!$P55)</f>
        <v/>
      </c>
    </row>
    <row r="58">
      <c r="A58" s="23">
        <f>IF('Hodnotenie dodávateľov'!$B56="","",'Hodnotenie dodávateľov'!$B56)</f>
        <v/>
      </c>
      <c r="B58" s="24">
        <f>IF('Prehľad'!$A58="","",'Hodnotenie dodávateľov'!$P56)</f>
        <v/>
      </c>
    </row>
    <row r="59">
      <c r="A59" s="19">
        <f>IF('Hodnotenie dodávateľov'!$B57="","",'Hodnotenie dodávateľov'!$B57)</f>
        <v/>
      </c>
      <c r="B59" s="20">
        <f>IF('Prehľad'!$A59="","",'Hodnotenie dodávateľov'!$P57)</f>
        <v/>
      </c>
    </row>
    <row r="60">
      <c r="A60" s="23">
        <f>IF('Hodnotenie dodávateľov'!$B58="","",'Hodnotenie dodávateľov'!$B58)</f>
        <v/>
      </c>
      <c r="B60" s="24">
        <f>IF('Prehľad'!$A60="","",'Hodnotenie dodávateľov'!$P58)</f>
        <v/>
      </c>
    </row>
    <row r="61">
      <c r="A61" s="19">
        <f>IF('Hodnotenie dodávateľov'!$B59="","",'Hodnotenie dodávateľov'!$B59)</f>
        <v/>
      </c>
      <c r="B61" s="20">
        <f>IF('Prehľad'!$A61="","",'Hodnotenie dodávateľov'!$P59)</f>
        <v/>
      </c>
    </row>
    <row r="62">
      <c r="A62" s="23">
        <f>IF('Hodnotenie dodávateľov'!$B60="","",'Hodnotenie dodávateľov'!$B60)</f>
        <v/>
      </c>
      <c r="B62" s="24">
        <f>IF('Prehľad'!$A62="","",'Hodnotenie dodávateľov'!$P60)</f>
        <v/>
      </c>
    </row>
    <row r="63">
      <c r="A63" s="19">
        <f>IF('Hodnotenie dodávateľov'!$B61="","",'Hodnotenie dodávateľov'!$B61)</f>
        <v/>
      </c>
      <c r="B63" s="20">
        <f>IF('Prehľad'!$A63="","",'Hodnotenie dodávateľov'!$P61)</f>
        <v/>
      </c>
    </row>
    <row r="64">
      <c r="A64" s="23">
        <f>IF('Hodnotenie dodávateľov'!$B62="","",'Hodnotenie dodávateľov'!$B62)</f>
        <v/>
      </c>
      <c r="B64" s="24">
        <f>IF('Prehľad'!$A64="","",'Hodnotenie dodávateľov'!$P62)</f>
        <v/>
      </c>
    </row>
    <row r="65">
      <c r="A65" s="19">
        <f>IF('Hodnotenie dodávateľov'!$B63="","",'Hodnotenie dodávateľov'!$B63)</f>
        <v/>
      </c>
      <c r="B65" s="20">
        <f>IF('Prehľad'!$A65="","",'Hodnotenie dodávateľov'!$P63)</f>
        <v/>
      </c>
    </row>
    <row r="66">
      <c r="A66" s="23">
        <f>IF('Hodnotenie dodávateľov'!$B64="","",'Hodnotenie dodávateľov'!$B64)</f>
        <v/>
      </c>
      <c r="B66" s="24">
        <f>IF('Prehľad'!$A66="","",'Hodnotenie dodávateľov'!$P64)</f>
        <v/>
      </c>
    </row>
    <row r="67">
      <c r="A67" s="19">
        <f>IF('Hodnotenie dodávateľov'!$B65="","",'Hodnotenie dodávateľov'!$B65)</f>
        <v/>
      </c>
      <c r="B67" s="20">
        <f>IF('Prehľad'!$A67="","",'Hodnotenie dodávateľov'!$P65)</f>
        <v/>
      </c>
    </row>
    <row r="68">
      <c r="A68" s="23">
        <f>IF('Hodnotenie dodávateľov'!$B66="","",'Hodnotenie dodávateľov'!$B66)</f>
        <v/>
      </c>
      <c r="B68" s="24">
        <f>IF('Prehľad'!$A68="","",'Hodnotenie dodávateľov'!$P66)</f>
        <v/>
      </c>
    </row>
    <row r="69">
      <c r="A69" s="19">
        <f>IF('Hodnotenie dodávateľov'!$B67="","",'Hodnotenie dodávateľov'!$B67)</f>
        <v/>
      </c>
      <c r="B69" s="20">
        <f>IF('Prehľad'!$A69="","",'Hodnotenie dodávateľov'!$P67)</f>
        <v/>
      </c>
    </row>
    <row r="70">
      <c r="A70" s="23">
        <f>IF('Hodnotenie dodávateľov'!$B68="","",'Hodnotenie dodávateľov'!$B68)</f>
        <v/>
      </c>
      <c r="B70" s="24">
        <f>IF('Prehľad'!$A70="","",'Hodnotenie dodávateľov'!$P68)</f>
        <v/>
      </c>
    </row>
    <row r="71">
      <c r="A71" s="19">
        <f>IF('Hodnotenie dodávateľov'!$B69="","",'Hodnotenie dodávateľov'!$B69)</f>
        <v/>
      </c>
      <c r="B71" s="20">
        <f>IF('Prehľad'!$A71="","",'Hodnotenie dodávateľov'!$P69)</f>
        <v/>
      </c>
    </row>
    <row r="72">
      <c r="A72" s="23">
        <f>IF('Hodnotenie dodávateľov'!$B70="","",'Hodnotenie dodávateľov'!$B70)</f>
        <v/>
      </c>
      <c r="B72" s="24">
        <f>IF('Prehľad'!$A72="","",'Hodnotenie dodávateľov'!$P70)</f>
        <v/>
      </c>
    </row>
    <row r="73">
      <c r="A73" s="19">
        <f>IF('Hodnotenie dodávateľov'!$B71="","",'Hodnotenie dodávateľov'!$B71)</f>
        <v/>
      </c>
      <c r="B73" s="20">
        <f>IF('Prehľad'!$A73="","",'Hodnotenie dodávateľov'!$P71)</f>
        <v/>
      </c>
    </row>
    <row r="74">
      <c r="A74" s="23">
        <f>IF('Hodnotenie dodávateľov'!$B72="","",'Hodnotenie dodávateľov'!$B72)</f>
        <v/>
      </c>
      <c r="B74" s="24">
        <f>IF('Prehľad'!$A74="","",'Hodnotenie dodávateľov'!$P72)</f>
        <v/>
      </c>
    </row>
    <row r="75">
      <c r="A75" s="19">
        <f>IF('Hodnotenie dodávateľov'!$B73="","",'Hodnotenie dodávateľov'!$B73)</f>
        <v/>
      </c>
      <c r="B75" s="20">
        <f>IF('Prehľad'!$A75="","",'Hodnotenie dodávateľov'!$P73)</f>
        <v/>
      </c>
    </row>
    <row r="76">
      <c r="A76" s="23">
        <f>IF('Hodnotenie dodávateľov'!$B74="","",'Hodnotenie dodávateľov'!$B74)</f>
        <v/>
      </c>
      <c r="B76" s="24">
        <f>IF('Prehľad'!$A76="","",'Hodnotenie dodávateľov'!$P74)</f>
        <v/>
      </c>
    </row>
    <row r="77">
      <c r="A77" s="19">
        <f>IF('Hodnotenie dodávateľov'!$B75="","",'Hodnotenie dodávateľov'!$B75)</f>
        <v/>
      </c>
      <c r="B77" s="20">
        <f>IF('Prehľad'!$A77="","",'Hodnotenie dodávateľov'!$P75)</f>
        <v/>
      </c>
    </row>
    <row r="78">
      <c r="A78" s="23">
        <f>IF('Hodnotenie dodávateľov'!$B76="","",'Hodnotenie dodávateľov'!$B76)</f>
        <v/>
      </c>
      <c r="B78" s="24">
        <f>IF('Prehľad'!$A78="","",'Hodnotenie dodávateľov'!$P76)</f>
        <v/>
      </c>
    </row>
    <row r="79">
      <c r="A79" s="19">
        <f>IF('Hodnotenie dodávateľov'!$B77="","",'Hodnotenie dodávateľov'!$B77)</f>
        <v/>
      </c>
      <c r="B79" s="20">
        <f>IF('Prehľad'!$A79="","",'Hodnotenie dodávateľov'!$P77)</f>
        <v/>
      </c>
    </row>
    <row r="80">
      <c r="A80" s="23">
        <f>IF('Hodnotenie dodávateľov'!$B78="","",'Hodnotenie dodávateľov'!$B78)</f>
        <v/>
      </c>
      <c r="B80" s="24">
        <f>IF('Prehľad'!$A80="","",'Hodnotenie dodávateľov'!$P78)</f>
        <v/>
      </c>
    </row>
    <row r="81">
      <c r="A81" s="19">
        <f>IF('Hodnotenie dodávateľov'!$B79="","",'Hodnotenie dodávateľov'!$B79)</f>
        <v/>
      </c>
      <c r="B81" s="20">
        <f>IF('Prehľad'!$A81="","",'Hodnotenie dodávateľov'!$P79)</f>
        <v/>
      </c>
    </row>
    <row r="82">
      <c r="A82" s="23">
        <f>IF('Hodnotenie dodávateľov'!$B80="","",'Hodnotenie dodávateľov'!$B80)</f>
        <v/>
      </c>
      <c r="B82" s="24">
        <f>IF('Prehľad'!$A82="","",'Hodnotenie dodávateľov'!$P80)</f>
        <v/>
      </c>
    </row>
    <row r="83">
      <c r="A83" s="19">
        <f>IF('Hodnotenie dodávateľov'!$B81="","",'Hodnotenie dodávateľov'!$B81)</f>
        <v/>
      </c>
      <c r="B83" s="20">
        <f>IF('Prehľad'!$A83="","",'Hodnotenie dodávateľov'!$P81)</f>
        <v/>
      </c>
    </row>
    <row r="84">
      <c r="A84" s="23">
        <f>IF('Hodnotenie dodávateľov'!$B82="","",'Hodnotenie dodávateľov'!$B82)</f>
        <v/>
      </c>
      <c r="B84" s="24">
        <f>IF('Prehľad'!$A84="","",'Hodnotenie dodávateľov'!$P82)</f>
        <v/>
      </c>
    </row>
    <row r="85">
      <c r="A85" s="19">
        <f>IF('Hodnotenie dodávateľov'!$B83="","",'Hodnotenie dodávateľov'!$B83)</f>
        <v/>
      </c>
      <c r="B85" s="20">
        <f>IF('Prehľad'!$A85="","",'Hodnotenie dodávateľov'!$P83)</f>
        <v/>
      </c>
    </row>
    <row r="86">
      <c r="A86" s="23">
        <f>IF('Hodnotenie dodávateľov'!$B84="","",'Hodnotenie dodávateľov'!$B84)</f>
        <v/>
      </c>
      <c r="B86" s="24">
        <f>IF('Prehľad'!$A86="","",'Hodnotenie dodávateľov'!$P84)</f>
        <v/>
      </c>
    </row>
    <row r="87">
      <c r="A87" s="19">
        <f>IF('Hodnotenie dodávateľov'!$B85="","",'Hodnotenie dodávateľov'!$B85)</f>
        <v/>
      </c>
      <c r="B87" s="20">
        <f>IF('Prehľad'!$A87="","",'Hodnotenie dodávateľov'!$P85)</f>
        <v/>
      </c>
    </row>
    <row r="88">
      <c r="A88" s="23">
        <f>IF('Hodnotenie dodávateľov'!$B86="","",'Hodnotenie dodávateľov'!$B86)</f>
        <v/>
      </c>
      <c r="B88" s="24">
        <f>IF('Prehľad'!$A88="","",'Hodnotenie dodávateľov'!$P86)</f>
        <v/>
      </c>
    </row>
    <row r="89">
      <c r="A89" s="19">
        <f>IF('Hodnotenie dodávateľov'!$B87="","",'Hodnotenie dodávateľov'!$B87)</f>
        <v/>
      </c>
      <c r="B89" s="20">
        <f>IF('Prehľad'!$A89="","",'Hodnotenie dodávateľov'!$P87)</f>
        <v/>
      </c>
    </row>
    <row r="90">
      <c r="A90" s="23">
        <f>IF('Hodnotenie dodávateľov'!$B88="","",'Hodnotenie dodávateľov'!$B88)</f>
        <v/>
      </c>
      <c r="B90" s="24">
        <f>IF('Prehľad'!$A90="","",'Hodnotenie dodávateľov'!$P88)</f>
        <v/>
      </c>
    </row>
    <row r="91">
      <c r="A91" s="19">
        <f>IF('Hodnotenie dodávateľov'!$B89="","",'Hodnotenie dodávateľov'!$B89)</f>
        <v/>
      </c>
      <c r="B91" s="20">
        <f>IF('Prehľad'!$A91="","",'Hodnotenie dodávateľov'!$P89)</f>
        <v/>
      </c>
    </row>
    <row r="92">
      <c r="A92" s="23">
        <f>IF('Hodnotenie dodávateľov'!$B90="","",'Hodnotenie dodávateľov'!$B90)</f>
        <v/>
      </c>
      <c r="B92" s="24">
        <f>IF('Prehľad'!$A92="","",'Hodnotenie dodávateľov'!$P90)</f>
        <v/>
      </c>
    </row>
    <row r="93">
      <c r="A93" s="19">
        <f>IF('Hodnotenie dodávateľov'!$B91="","",'Hodnotenie dodávateľov'!$B91)</f>
        <v/>
      </c>
      <c r="B93" s="20">
        <f>IF('Prehľad'!$A93="","",'Hodnotenie dodávateľov'!$P91)</f>
        <v/>
      </c>
    </row>
    <row r="94">
      <c r="A94" s="23">
        <f>IF('Hodnotenie dodávateľov'!$B92="","",'Hodnotenie dodávateľov'!$B92)</f>
        <v/>
      </c>
      <c r="B94" s="24">
        <f>IF('Prehľad'!$A94="","",'Hodnotenie dodávateľov'!$P92)</f>
        <v/>
      </c>
    </row>
    <row r="95">
      <c r="A95" s="19">
        <f>IF('Hodnotenie dodávateľov'!$B93="","",'Hodnotenie dodávateľov'!$B93)</f>
        <v/>
      </c>
      <c r="B95" s="20">
        <f>IF('Prehľad'!$A95="","",'Hodnotenie dodávateľov'!$P93)</f>
        <v/>
      </c>
    </row>
    <row r="96">
      <c r="A96" s="23">
        <f>IF('Hodnotenie dodávateľov'!$B94="","",'Hodnotenie dodávateľov'!$B94)</f>
        <v/>
      </c>
      <c r="B96" s="24">
        <f>IF('Prehľad'!$A96="","",'Hodnotenie dodávateľov'!$P94)</f>
        <v/>
      </c>
    </row>
    <row r="97">
      <c r="A97" s="19">
        <f>IF('Hodnotenie dodávateľov'!$B95="","",'Hodnotenie dodávateľov'!$B95)</f>
        <v/>
      </c>
      <c r="B97" s="20">
        <f>IF('Prehľad'!$A97="","",'Hodnotenie dodávateľov'!$P95)</f>
        <v/>
      </c>
    </row>
    <row r="98">
      <c r="A98" s="23">
        <f>IF('Hodnotenie dodávateľov'!$B96="","",'Hodnotenie dodávateľov'!$B96)</f>
        <v/>
      </c>
      <c r="B98" s="24">
        <f>IF('Prehľad'!$A98="","",'Hodnotenie dodávateľov'!$P96)</f>
        <v/>
      </c>
    </row>
    <row r="99">
      <c r="A99" s="19">
        <f>IF('Hodnotenie dodávateľov'!$B97="","",'Hodnotenie dodávateľov'!$B97)</f>
        <v/>
      </c>
      <c r="B99" s="20">
        <f>IF('Prehľad'!$A99="","",'Hodnotenie dodávateľov'!$P97)</f>
        <v/>
      </c>
    </row>
    <row r="100">
      <c r="A100" s="23">
        <f>IF('Hodnotenie dodávateľov'!$B98="","",'Hodnotenie dodávateľov'!$B98)</f>
        <v/>
      </c>
      <c r="B100" s="24">
        <f>IF('Prehľad'!$A100="","",'Hodnotenie dodávateľov'!$P98)</f>
        <v/>
      </c>
    </row>
    <row r="101">
      <c r="A101" s="19">
        <f>IF('Hodnotenie dodávateľov'!$B99="","",'Hodnotenie dodávateľov'!$B99)</f>
        <v/>
      </c>
      <c r="B101" s="20">
        <f>IF('Prehľad'!$A101="","",'Hodnotenie dodávateľov'!$P99)</f>
        <v/>
      </c>
    </row>
    <row r="102">
      <c r="A102" s="23">
        <f>IF('Hodnotenie dodávateľov'!$B100="","",'Hodnotenie dodávateľov'!$B100)</f>
        <v/>
      </c>
      <c r="B102" s="24">
        <f>IF('Prehľad'!$A102="","",'Hodnotenie dodávateľov'!$P100)</f>
        <v/>
      </c>
    </row>
    <row r="103">
      <c r="A103" s="19">
        <f>IF('Hodnotenie dodávateľov'!$B101="","",'Hodnotenie dodávateľov'!$B101)</f>
        <v/>
      </c>
      <c r="B103" s="20">
        <f>IF('Prehľad'!$A103="","",'Hodnotenie dodávateľov'!$P101)</f>
        <v/>
      </c>
    </row>
    <row r="104">
      <c r="A104" s="23">
        <f>IF('Hodnotenie dodávateľov'!$B102="","",'Hodnotenie dodávateľov'!$B102)</f>
        <v/>
      </c>
      <c r="B104" s="24">
        <f>IF('Prehľad'!$A104="","",'Hodnotenie dodávateľov'!$P102)</f>
        <v/>
      </c>
    </row>
    <row r="105">
      <c r="A105" s="19">
        <f>IF('Hodnotenie dodávateľov'!$B103="","",'Hodnotenie dodávateľov'!$B103)</f>
        <v/>
      </c>
      <c r="B105" s="20">
        <f>IF('Prehľad'!$A105="","",'Hodnotenie dodávateľov'!$P103)</f>
        <v/>
      </c>
    </row>
    <row r="106">
      <c r="A106" s="23">
        <f>IF('Hodnotenie dodávateľov'!$B104="","",'Hodnotenie dodávateľov'!$B104)</f>
        <v/>
      </c>
      <c r="B106" s="24">
        <f>IF('Prehľad'!$A106="","",'Hodnotenie dodávateľov'!$P104)</f>
        <v/>
      </c>
    </row>
    <row r="107">
      <c r="A107" s="19">
        <f>IF('Hodnotenie dodávateľov'!$B105="","",'Hodnotenie dodávateľov'!$B105)</f>
        <v/>
      </c>
      <c r="B107" s="20">
        <f>IF('Prehľad'!$A107="","",'Hodnotenie dodávateľov'!$P105)</f>
        <v/>
      </c>
    </row>
    <row r="108">
      <c r="A108" s="23">
        <f>IF('Hodnotenie dodávateľov'!$B106="","",'Hodnotenie dodávateľov'!$B106)</f>
        <v/>
      </c>
      <c r="B108" s="24">
        <f>IF('Prehľad'!$A108="","",'Hodnotenie dodávateľov'!$P106)</f>
        <v/>
      </c>
    </row>
    <row r="109">
      <c r="A109" s="19">
        <f>IF('Hodnotenie dodávateľov'!$B107="","",'Hodnotenie dodávateľov'!$B107)</f>
        <v/>
      </c>
      <c r="B109" s="20">
        <f>IF('Prehľad'!$A109="","",'Hodnotenie dodávateľov'!$P107)</f>
        <v/>
      </c>
    </row>
    <row r="110">
      <c r="A110" s="23">
        <f>IF('Hodnotenie dodávateľov'!$B108="","",'Hodnotenie dodávateľov'!$B108)</f>
        <v/>
      </c>
      <c r="B110" s="24">
        <f>IF('Prehľad'!$A110="","",'Hodnotenie dodávateľov'!$P108)</f>
        <v/>
      </c>
    </row>
  </sheetData>
  <mergeCells count="1">
    <mergeCell ref="A1:S1"/>
  </mergeCells>
  <conditionalFormatting sqref="B11:B110">
    <cfRule type="expression" priority="1" dxfId="0" stopIfTrue="1">
      <formula>AND($B11&lt;&gt;"",$B11&gt;=4.5)</formula>
    </cfRule>
    <cfRule type="expression" priority="2" dxfId="1" stopIfTrue="1">
      <formula>AND($B11&lt;&gt;"",$B11&gt;=3.5,$B11&lt;4.5)</formula>
    </cfRule>
    <cfRule type="expression" priority="3" dxfId="2" stopIfTrue="1">
      <formula>AND($B11&lt;&gt;"",$B11&lt;2.5)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10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20" customWidth="1" min="3" max="3"/>
    <col width="24" customWidth="1" min="4" max="4"/>
    <col width="23" customWidth="1" min="5" max="5"/>
    <col width="4" customWidth="1" min="6" max="6"/>
    <col width="25" customWidth="1" min="7" max="7"/>
    <col width="4" customWidth="1" min="8" max="8"/>
    <col width="54" customWidth="1" min="9" max="9"/>
    <col width="4" customWidth="1" min="10" max="10"/>
    <col width="4" customWidth="1" min="11" max="11"/>
    <col width="25" customWidth="1" min="12" max="12"/>
    <col width="12" customWidth="1" min="13" max="13"/>
    <col width="4" customWidth="1" min="14" max="14"/>
  </cols>
  <sheetData>
    <row r="1" ht="28" customHeight="1">
      <c r="A1" s="1" t="inlineStr">
        <is>
          <t>Číselníky a pokyny k hodnoteniu dodávateľov</t>
        </is>
      </c>
    </row>
    <row r="2"/>
    <row r="3">
      <c r="A3" s="8" t="inlineStr">
        <is>
          <t>Dodávateľ</t>
        </is>
      </c>
      <c r="B3" s="8" t="inlineStr">
        <is>
          <t>IČO</t>
        </is>
      </c>
      <c r="C3" s="8" t="inlineStr">
        <is>
          <t>Mesto</t>
        </is>
      </c>
      <c r="D3" s="8" t="inlineStr">
        <is>
          <t>Kategória</t>
        </is>
      </c>
      <c r="E3" s="8" t="inlineStr">
        <is>
          <t>Kontaktná osoba</t>
        </is>
      </c>
      <c r="G3" s="8" t="inlineStr">
        <is>
          <t>Kategórie</t>
        </is>
      </c>
      <c r="I3" s="8" t="inlineStr">
        <is>
          <t>Vysvetlenie škály 1–5</t>
        </is>
      </c>
      <c r="L3" s="8" t="inlineStr">
        <is>
          <t>Váhy kritérií</t>
        </is>
      </c>
      <c r="M3" s="8" t="inlineStr">
        <is>
          <t>Váha</t>
        </is>
      </c>
    </row>
    <row r="4">
      <c r="A4" s="10" t="inlineStr">
        <is>
          <t>Tatramat servis s.r.o.</t>
        </is>
      </c>
      <c r="B4" s="27" t="inlineStr">
        <is>
          <t>12345678</t>
        </is>
      </c>
      <c r="C4" s="10" t="inlineStr">
        <is>
          <t>Poprad</t>
        </is>
      </c>
      <c r="D4" s="10" t="inlineStr">
        <is>
          <t>Materiál</t>
        </is>
      </c>
      <c r="E4" s="10" t="inlineStr">
        <is>
          <t>Katarína Hudáková</t>
        </is>
      </c>
      <c r="G4" s="28" t="inlineStr">
        <is>
          <t>Materiál</t>
        </is>
      </c>
      <c r="I4" s="29" t="inlineStr">
        <is>
          <t>5 – výborné plnenie kritéria, bez významných nedostatkov</t>
        </is>
      </c>
      <c r="L4" s="28" t="inlineStr">
        <is>
          <t>Kvalita dodávok</t>
        </is>
      </c>
      <c r="M4" s="30" t="n">
        <v>0.25</v>
      </c>
    </row>
    <row r="5">
      <c r="A5" s="10" t="inlineStr">
        <is>
          <t>Slovak Office Trade s.r.o.</t>
        </is>
      </c>
      <c r="B5" s="27" t="inlineStr">
        <is>
          <t>23456789</t>
        </is>
      </c>
      <c r="C5" s="10" t="inlineStr">
        <is>
          <t>Bratislava</t>
        </is>
      </c>
      <c r="D5" s="10" t="inlineStr">
        <is>
          <t>Kancelárske potreby</t>
        </is>
      </c>
      <c r="E5" s="10" t="inlineStr">
        <is>
          <t>Mária Kováčová</t>
        </is>
      </c>
      <c r="G5" s="28" t="inlineStr">
        <is>
          <t>IT služby</t>
        </is>
      </c>
      <c r="I5" s="31" t="inlineStr">
        <is>
          <t>4 – dobré plnenie kritéria, len drobné odchýlky</t>
        </is>
      </c>
      <c r="L5" s="28" t="inlineStr">
        <is>
          <t>Úplnosť dodávok</t>
        </is>
      </c>
      <c r="M5" s="30" t="n">
        <v>0.15</v>
      </c>
    </row>
    <row r="6">
      <c r="A6" s="10" t="inlineStr">
        <is>
          <t>Doprava Horváth s.r.o.</t>
        </is>
      </c>
      <c r="B6" s="27" t="inlineStr">
        <is>
          <t>34567891</t>
        </is>
      </c>
      <c r="C6" s="10" t="inlineStr">
        <is>
          <t>Košice</t>
        </is>
      </c>
      <c r="D6" s="10" t="inlineStr">
        <is>
          <t>Logistika</t>
        </is>
      </c>
      <c r="E6" s="10" t="inlineStr">
        <is>
          <t>Peter Horváth</t>
        </is>
      </c>
      <c r="G6" s="28" t="inlineStr">
        <is>
          <t>Logistika</t>
        </is>
      </c>
      <c r="I6" s="29" t="inlineStr">
        <is>
          <t>3 – vyhovujúce plnenie kritéria, vyžaduje sledovanie</t>
        </is>
      </c>
      <c r="L6" s="28" t="inlineStr">
        <is>
          <t>Reakčný čas</t>
        </is>
      </c>
      <c r="M6" s="30" t="n">
        <v>0.15</v>
      </c>
    </row>
    <row r="7">
      <c r="A7" s="10" t="inlineStr">
        <is>
          <t>IT Solutions Žilina s.r.o.</t>
        </is>
      </c>
      <c r="B7" s="27" t="inlineStr">
        <is>
          <t>45678912</t>
        </is>
      </c>
      <c r="C7" s="10" t="inlineStr">
        <is>
          <t>Žilina</t>
        </is>
      </c>
      <c r="D7" s="10" t="inlineStr">
        <is>
          <t>IT služby</t>
        </is>
      </c>
      <c r="E7" s="10" t="inlineStr">
        <is>
          <t>Zuzana Tóthová</t>
        </is>
      </c>
      <c r="G7" s="28" t="inlineStr">
        <is>
          <t>Údržba</t>
        </is>
      </c>
      <c r="I7" s="31" t="inlineStr">
        <is>
          <t>2 – neuspokojivé plnenie kritéria, nutné zlepšenie</t>
        </is>
      </c>
      <c r="L7" s="28" t="inlineStr">
        <is>
          <t>Cena a podmienky</t>
        </is>
      </c>
      <c r="M7" s="30" t="n">
        <v>0.2</v>
      </c>
    </row>
    <row r="8">
      <c r="A8" s="10" t="inlineStr">
        <is>
          <t>Kováčová technika s.r.o.</t>
        </is>
      </c>
      <c r="B8" s="27" t="inlineStr">
        <is>
          <t>56789123</t>
        </is>
      </c>
      <c r="C8" s="10" t="inlineStr">
        <is>
          <t>Nitra</t>
        </is>
      </c>
      <c r="D8" s="10" t="inlineStr">
        <is>
          <t>Materiál</t>
        </is>
      </c>
      <c r="E8" s="10" t="inlineStr">
        <is>
          <t>Martin Baláž</t>
        </is>
      </c>
      <c r="G8" s="28" t="inlineStr">
        <is>
          <t>Kancelárske potreby</t>
        </is>
      </c>
      <c r="I8" s="29" t="inlineStr">
        <is>
          <t>1 – kritické plnenie kritéria, vysoké riziko spolupráce</t>
        </is>
      </c>
      <c r="L8" s="28" t="inlineStr">
        <is>
          <t>Komunikácia</t>
        </is>
      </c>
      <c r="M8" s="30" t="n">
        <v>0.15</v>
      </c>
    </row>
    <row r="9">
      <c r="A9" s="10" t="inlineStr">
        <is>
          <t>Baláž maintenance s.r.o.</t>
        </is>
      </c>
      <c r="B9" s="27" t="inlineStr">
        <is>
          <t>67891234</t>
        </is>
      </c>
      <c r="C9" s="10" t="inlineStr">
        <is>
          <t>Banská Bystrica</t>
        </is>
      </c>
      <c r="D9" s="10" t="inlineStr">
        <is>
          <t>Údržba</t>
        </is>
      </c>
      <c r="E9" s="10" t="inlineStr">
        <is>
          <t>Ján Novák</t>
        </is>
      </c>
      <c r="L9" s="28" t="inlineStr">
        <is>
          <t>Dodávky načas</t>
        </is>
      </c>
      <c r="M9" s="30" t="n">
        <v>0.1</v>
      </c>
    </row>
    <row r="10">
      <c r="A10" s="10" t="inlineStr">
        <is>
          <t>Tóth logistika s.r.o.</t>
        </is>
      </c>
      <c r="B10" s="27" t="inlineStr">
        <is>
          <t>78912345</t>
        </is>
      </c>
      <c r="C10" s="10" t="inlineStr">
        <is>
          <t>Prešov</t>
        </is>
      </c>
      <c r="D10" s="10" t="inlineStr">
        <is>
          <t>Logistika</t>
        </is>
      </c>
      <c r="E10" s="10" t="inlineStr">
        <is>
          <t>Katarína Hudáková</t>
        </is>
      </c>
    </row>
    <row r="11">
      <c r="A11" s="10" t="inlineStr">
        <is>
          <t>Varga Packaging s.r.o.</t>
        </is>
      </c>
      <c r="B11" s="27" t="inlineStr">
        <is>
          <t>89123456</t>
        </is>
      </c>
      <c r="C11" s="10" t="inlineStr">
        <is>
          <t>Trnava</t>
        </is>
      </c>
      <c r="D11" s="10" t="inlineStr">
        <is>
          <t>Materiál</t>
        </is>
      </c>
      <c r="E11" s="10" t="inlineStr">
        <is>
          <t>Mária Kováčová</t>
        </is>
      </c>
      <c r="I11" s="2" t="inlineStr">
        <is>
          <t>Pokyny k zadávaniu a interpretácii</t>
        </is>
      </c>
    </row>
    <row r="12" ht="32" customHeight="1">
      <c r="A12" s="10" t="inlineStr">
        <is>
          <t>Šimková kancelária s.r.o.</t>
        </is>
      </c>
      <c r="B12" s="27" t="inlineStr">
        <is>
          <t>91234567</t>
        </is>
      </c>
      <c r="C12" s="10" t="inlineStr">
        <is>
          <t>Trenčín</t>
        </is>
      </c>
      <c r="D12" s="10" t="inlineStr">
        <is>
          <t>Kancelárske potreby</t>
        </is>
      </c>
      <c r="E12" s="10" t="inlineStr">
        <is>
          <t>Zuzana Tóthová</t>
        </is>
      </c>
      <c r="I12" s="29" t="inlineStr">
        <is>
          <t>1. Doplňte alebo upravte dodávateľov v tabuľke vľavo.</t>
        </is>
      </c>
    </row>
    <row r="13" ht="32" customHeight="1">
      <c r="A13" s="10" t="inlineStr">
        <is>
          <t>Martin servis plus s.r.o.</t>
        </is>
      </c>
      <c r="B13" s="27" t="inlineStr">
        <is>
          <t>10293847</t>
        </is>
      </c>
      <c r="C13" s="10" t="inlineStr">
        <is>
          <t>Martin</t>
        </is>
      </c>
      <c r="D13" s="10" t="inlineStr">
        <is>
          <t>Údržba</t>
        </is>
      </c>
      <c r="E13" s="10" t="inlineStr">
        <is>
          <t>Peter Horváth</t>
        </is>
      </c>
      <c r="I13" s="31" t="inlineStr">
        <is>
          <t>2. Na hárku Hodnotenie dodávateľov vyberte dodávateľa a vyplňte žlté bunky.</t>
        </is>
      </c>
    </row>
    <row r="14" ht="32" customHeight="1">
      <c r="A14" s="10" t="n"/>
      <c r="B14" s="27" t="n"/>
      <c r="C14" s="10" t="n"/>
      <c r="D14" s="10" t="n"/>
      <c r="E14" s="10" t="n"/>
      <c r="I14" s="29" t="inlineStr">
        <is>
          <t>3. Percentá zadávajte v rozsahu 0 % až 100 % a hodnotenia na škále 1 až 5.</t>
        </is>
      </c>
    </row>
    <row r="15" ht="32" customHeight="1">
      <c r="A15" s="10" t="n"/>
      <c r="B15" s="27" t="n"/>
      <c r="C15" s="10" t="n"/>
      <c r="D15" s="10" t="n"/>
      <c r="E15" s="10" t="n"/>
      <c r="I15" s="31" t="inlineStr">
        <is>
          <t>4. IČO, mesto, kategória, vážené skóre, hodnotenie a odporúčanie sa dopĺňajú automaticky.</t>
        </is>
      </c>
    </row>
    <row r="16" ht="32" customHeight="1">
      <c r="A16" s="10" t="n"/>
      <c r="B16" s="27" t="n"/>
      <c r="C16" s="10" t="n"/>
      <c r="D16" s="10" t="n"/>
      <c r="E16" s="10" t="n"/>
      <c r="I16" s="29" t="inlineStr">
        <is>
          <t>5. Pokračovanie v spolupráci je odporúčané pri skóre najmenej 3,50, reklamáciách najviac 5 % a dodávkach načas najmenej 90 %.</t>
        </is>
      </c>
    </row>
    <row r="17" ht="32" customHeight="1">
      <c r="A17" s="10" t="n"/>
      <c r="B17" s="27" t="n"/>
      <c r="C17" s="10" t="n"/>
      <c r="D17" s="10" t="n"/>
      <c r="E17" s="10" t="n"/>
      <c r="I17" s="31" t="inlineStr">
        <is>
          <t>6. Červené zvýraznenie upozorňuje na nízke skóre alebo reklamácie nad 10 %.</t>
        </is>
      </c>
    </row>
    <row r="18" ht="32" customHeight="1">
      <c r="A18" s="10" t="n"/>
      <c r="B18" s="27" t="n"/>
      <c r="C18" s="10" t="n"/>
      <c r="D18" s="10" t="n"/>
      <c r="E18" s="10" t="n"/>
      <c r="I18" s="29" t="inlineStr">
        <is>
          <t>GDPR: Kontaktné osoby používajte len na pracovné účely, obmedzte prístup a údaje uchovávajte iba počas nevyhnutnej doby.</t>
        </is>
      </c>
    </row>
    <row r="19">
      <c r="A19" s="10" t="n"/>
      <c r="B19" s="27" t="n"/>
      <c r="C19" s="10" t="n"/>
      <c r="D19" s="10" t="n"/>
      <c r="E19" s="10" t="n"/>
    </row>
    <row r="20">
      <c r="A20" s="10" t="n"/>
      <c r="B20" s="27" t="n"/>
      <c r="C20" s="10" t="n"/>
      <c r="D20" s="10" t="n"/>
      <c r="E20" s="10" t="n"/>
    </row>
    <row r="21">
      <c r="A21" s="10" t="n"/>
      <c r="B21" s="27" t="n"/>
      <c r="C21" s="10" t="n"/>
      <c r="D21" s="10" t="n"/>
      <c r="E21" s="10" t="n"/>
    </row>
    <row r="22">
      <c r="A22" s="10" t="n"/>
      <c r="B22" s="27" t="n"/>
      <c r="C22" s="10" t="n"/>
      <c r="D22" s="10" t="n"/>
      <c r="E22" s="10" t="n"/>
    </row>
    <row r="23">
      <c r="A23" s="10" t="n"/>
      <c r="B23" s="27" t="n"/>
      <c r="C23" s="10" t="n"/>
      <c r="D23" s="10" t="n"/>
      <c r="E23" s="10" t="n"/>
    </row>
    <row r="24">
      <c r="A24" s="10" t="n"/>
      <c r="B24" s="27" t="n"/>
      <c r="C24" s="10" t="n"/>
      <c r="D24" s="10" t="n"/>
      <c r="E24" s="10" t="n"/>
    </row>
    <row r="25">
      <c r="A25" s="10" t="n"/>
      <c r="B25" s="27" t="n"/>
      <c r="C25" s="10" t="n"/>
      <c r="D25" s="10" t="n"/>
      <c r="E25" s="10" t="n"/>
    </row>
    <row r="26">
      <c r="A26" s="10" t="n"/>
      <c r="B26" s="27" t="n"/>
      <c r="C26" s="10" t="n"/>
      <c r="D26" s="10" t="n"/>
      <c r="E26" s="10" t="n"/>
    </row>
    <row r="27">
      <c r="A27" s="10" t="n"/>
      <c r="B27" s="27" t="n"/>
      <c r="C27" s="10" t="n"/>
      <c r="D27" s="10" t="n"/>
      <c r="E27" s="10" t="n"/>
    </row>
    <row r="28">
      <c r="A28" s="10" t="n"/>
      <c r="B28" s="27" t="n"/>
      <c r="C28" s="10" t="n"/>
      <c r="D28" s="10" t="n"/>
      <c r="E28" s="10" t="n"/>
    </row>
    <row r="29">
      <c r="A29" s="10" t="n"/>
      <c r="B29" s="27" t="n"/>
      <c r="C29" s="10" t="n"/>
      <c r="D29" s="10" t="n"/>
      <c r="E29" s="10" t="n"/>
    </row>
    <row r="30">
      <c r="A30" s="10" t="n"/>
      <c r="B30" s="27" t="n"/>
      <c r="C30" s="10" t="n"/>
      <c r="D30" s="10" t="n"/>
      <c r="E30" s="10" t="n"/>
    </row>
    <row r="31">
      <c r="A31" s="10" t="n"/>
      <c r="B31" s="27" t="n"/>
      <c r="C31" s="10" t="n"/>
      <c r="D31" s="10" t="n"/>
      <c r="E31" s="10" t="n"/>
    </row>
    <row r="32">
      <c r="A32" s="10" t="n"/>
      <c r="B32" s="27" t="n"/>
      <c r="C32" s="10" t="n"/>
      <c r="D32" s="10" t="n"/>
      <c r="E32" s="10" t="n"/>
    </row>
    <row r="33">
      <c r="A33" s="10" t="n"/>
      <c r="B33" s="27" t="n"/>
      <c r="C33" s="10" t="n"/>
      <c r="D33" s="10" t="n"/>
      <c r="E33" s="10" t="n"/>
    </row>
    <row r="34">
      <c r="A34" s="10" t="n"/>
      <c r="B34" s="27" t="n"/>
      <c r="C34" s="10" t="n"/>
      <c r="D34" s="10" t="n"/>
      <c r="E34" s="10" t="n"/>
    </row>
    <row r="35">
      <c r="A35" s="10" t="n"/>
      <c r="B35" s="27" t="n"/>
      <c r="C35" s="10" t="n"/>
      <c r="D35" s="10" t="n"/>
      <c r="E35" s="10" t="n"/>
    </row>
    <row r="36">
      <c r="A36" s="10" t="n"/>
      <c r="B36" s="27" t="n"/>
      <c r="C36" s="10" t="n"/>
      <c r="D36" s="10" t="n"/>
      <c r="E36" s="10" t="n"/>
    </row>
    <row r="37">
      <c r="A37" s="10" t="n"/>
      <c r="B37" s="27" t="n"/>
      <c r="C37" s="10" t="n"/>
      <c r="D37" s="10" t="n"/>
      <c r="E37" s="10" t="n"/>
    </row>
    <row r="38">
      <c r="A38" s="10" t="n"/>
      <c r="B38" s="27" t="n"/>
      <c r="C38" s="10" t="n"/>
      <c r="D38" s="10" t="n"/>
      <c r="E38" s="10" t="n"/>
    </row>
    <row r="39">
      <c r="A39" s="10" t="n"/>
      <c r="B39" s="27" t="n"/>
      <c r="C39" s="10" t="n"/>
      <c r="D39" s="10" t="n"/>
      <c r="E39" s="10" t="n"/>
    </row>
    <row r="40">
      <c r="A40" s="10" t="n"/>
      <c r="B40" s="27" t="n"/>
      <c r="C40" s="10" t="n"/>
      <c r="D40" s="10" t="n"/>
      <c r="E40" s="10" t="n"/>
    </row>
    <row r="41">
      <c r="A41" s="10" t="n"/>
      <c r="B41" s="27" t="n"/>
      <c r="C41" s="10" t="n"/>
      <c r="D41" s="10" t="n"/>
      <c r="E41" s="10" t="n"/>
    </row>
    <row r="42">
      <c r="A42" s="10" t="n"/>
      <c r="B42" s="27" t="n"/>
      <c r="C42" s="10" t="n"/>
      <c r="D42" s="10" t="n"/>
      <c r="E42" s="10" t="n"/>
    </row>
    <row r="43">
      <c r="A43" s="10" t="n"/>
      <c r="B43" s="27" t="n"/>
      <c r="C43" s="10" t="n"/>
      <c r="D43" s="10" t="n"/>
      <c r="E43" s="10" t="n"/>
    </row>
    <row r="44">
      <c r="A44" s="10" t="n"/>
      <c r="B44" s="27" t="n"/>
      <c r="C44" s="10" t="n"/>
      <c r="D44" s="10" t="n"/>
      <c r="E44" s="10" t="n"/>
    </row>
    <row r="45">
      <c r="A45" s="10" t="n"/>
      <c r="B45" s="27" t="n"/>
      <c r="C45" s="10" t="n"/>
      <c r="D45" s="10" t="n"/>
      <c r="E45" s="10" t="n"/>
    </row>
    <row r="46">
      <c r="A46" s="10" t="n"/>
      <c r="B46" s="27" t="n"/>
      <c r="C46" s="10" t="n"/>
      <c r="D46" s="10" t="n"/>
      <c r="E46" s="10" t="n"/>
    </row>
    <row r="47">
      <c r="A47" s="10" t="n"/>
      <c r="B47" s="27" t="n"/>
      <c r="C47" s="10" t="n"/>
      <c r="D47" s="10" t="n"/>
      <c r="E47" s="10" t="n"/>
    </row>
    <row r="48">
      <c r="A48" s="10" t="n"/>
      <c r="B48" s="27" t="n"/>
      <c r="C48" s="10" t="n"/>
      <c r="D48" s="10" t="n"/>
      <c r="E48" s="10" t="n"/>
    </row>
    <row r="49">
      <c r="A49" s="10" t="n"/>
      <c r="B49" s="27" t="n"/>
      <c r="C49" s="10" t="n"/>
      <c r="D49" s="10" t="n"/>
      <c r="E49" s="10" t="n"/>
    </row>
    <row r="50">
      <c r="A50" s="10" t="n"/>
      <c r="B50" s="27" t="n"/>
      <c r="C50" s="10" t="n"/>
      <c r="D50" s="10" t="n"/>
      <c r="E50" s="10" t="n"/>
    </row>
    <row r="51">
      <c r="A51" s="10" t="n"/>
      <c r="B51" s="27" t="n"/>
      <c r="C51" s="10" t="n"/>
      <c r="D51" s="10" t="n"/>
      <c r="E51" s="10" t="n"/>
    </row>
    <row r="52">
      <c r="A52" s="10" t="n"/>
      <c r="B52" s="27" t="n"/>
      <c r="C52" s="10" t="n"/>
      <c r="D52" s="10" t="n"/>
      <c r="E52" s="10" t="n"/>
    </row>
    <row r="53">
      <c r="A53" s="10" t="n"/>
      <c r="B53" s="27" t="n"/>
      <c r="C53" s="10" t="n"/>
      <c r="D53" s="10" t="n"/>
      <c r="E53" s="10" t="n"/>
    </row>
    <row r="54">
      <c r="A54" s="10" t="n"/>
      <c r="B54" s="27" t="n"/>
      <c r="C54" s="10" t="n"/>
      <c r="D54" s="10" t="n"/>
      <c r="E54" s="10" t="n"/>
    </row>
    <row r="55">
      <c r="A55" s="10" t="n"/>
      <c r="B55" s="27" t="n"/>
      <c r="C55" s="10" t="n"/>
      <c r="D55" s="10" t="n"/>
      <c r="E55" s="10" t="n"/>
    </row>
    <row r="56">
      <c r="A56" s="10" t="n"/>
      <c r="B56" s="27" t="n"/>
      <c r="C56" s="10" t="n"/>
      <c r="D56" s="10" t="n"/>
      <c r="E56" s="10" t="n"/>
    </row>
    <row r="57">
      <c r="A57" s="10" t="n"/>
      <c r="B57" s="27" t="n"/>
      <c r="C57" s="10" t="n"/>
      <c r="D57" s="10" t="n"/>
      <c r="E57" s="10" t="n"/>
    </row>
    <row r="58">
      <c r="A58" s="10" t="n"/>
      <c r="B58" s="27" t="n"/>
      <c r="C58" s="10" t="n"/>
      <c r="D58" s="10" t="n"/>
      <c r="E58" s="10" t="n"/>
    </row>
    <row r="59">
      <c r="A59" s="10" t="n"/>
      <c r="B59" s="27" t="n"/>
      <c r="C59" s="10" t="n"/>
      <c r="D59" s="10" t="n"/>
      <c r="E59" s="10" t="n"/>
    </row>
    <row r="60">
      <c r="A60" s="10" t="n"/>
      <c r="B60" s="27" t="n"/>
      <c r="C60" s="10" t="n"/>
      <c r="D60" s="10" t="n"/>
      <c r="E60" s="10" t="n"/>
    </row>
    <row r="61">
      <c r="A61" s="10" t="n"/>
      <c r="B61" s="27" t="n"/>
      <c r="C61" s="10" t="n"/>
      <c r="D61" s="10" t="n"/>
      <c r="E61" s="10" t="n"/>
    </row>
    <row r="62">
      <c r="A62" s="10" t="n"/>
      <c r="B62" s="27" t="n"/>
      <c r="C62" s="10" t="n"/>
      <c r="D62" s="10" t="n"/>
      <c r="E62" s="10" t="n"/>
    </row>
    <row r="63">
      <c r="A63" s="10" t="n"/>
      <c r="B63" s="27" t="n"/>
      <c r="C63" s="10" t="n"/>
      <c r="D63" s="10" t="n"/>
      <c r="E63" s="10" t="n"/>
    </row>
    <row r="64">
      <c r="A64" s="10" t="n"/>
      <c r="B64" s="27" t="n"/>
      <c r="C64" s="10" t="n"/>
      <c r="D64" s="10" t="n"/>
      <c r="E64" s="10" t="n"/>
    </row>
    <row r="65">
      <c r="A65" s="10" t="n"/>
      <c r="B65" s="27" t="n"/>
      <c r="C65" s="10" t="n"/>
      <c r="D65" s="10" t="n"/>
      <c r="E65" s="10" t="n"/>
    </row>
    <row r="66">
      <c r="A66" s="10" t="n"/>
      <c r="B66" s="27" t="n"/>
      <c r="C66" s="10" t="n"/>
      <c r="D66" s="10" t="n"/>
      <c r="E66" s="10" t="n"/>
    </row>
    <row r="67">
      <c r="A67" s="10" t="n"/>
      <c r="B67" s="27" t="n"/>
      <c r="C67" s="10" t="n"/>
      <c r="D67" s="10" t="n"/>
      <c r="E67" s="10" t="n"/>
    </row>
    <row r="68">
      <c r="A68" s="10" t="n"/>
      <c r="B68" s="27" t="n"/>
      <c r="C68" s="10" t="n"/>
      <c r="D68" s="10" t="n"/>
      <c r="E68" s="10" t="n"/>
    </row>
    <row r="69">
      <c r="A69" s="10" t="n"/>
      <c r="B69" s="27" t="n"/>
      <c r="C69" s="10" t="n"/>
      <c r="D69" s="10" t="n"/>
      <c r="E69" s="10" t="n"/>
    </row>
    <row r="70">
      <c r="A70" s="10" t="n"/>
      <c r="B70" s="27" t="n"/>
      <c r="C70" s="10" t="n"/>
      <c r="D70" s="10" t="n"/>
      <c r="E70" s="10" t="n"/>
    </row>
    <row r="71">
      <c r="A71" s="10" t="n"/>
      <c r="B71" s="27" t="n"/>
      <c r="C71" s="10" t="n"/>
      <c r="D71" s="10" t="n"/>
      <c r="E71" s="10" t="n"/>
    </row>
    <row r="72">
      <c r="A72" s="10" t="n"/>
      <c r="B72" s="27" t="n"/>
      <c r="C72" s="10" t="n"/>
      <c r="D72" s="10" t="n"/>
      <c r="E72" s="10" t="n"/>
    </row>
    <row r="73">
      <c r="A73" s="10" t="n"/>
      <c r="B73" s="27" t="n"/>
      <c r="C73" s="10" t="n"/>
      <c r="D73" s="10" t="n"/>
      <c r="E73" s="10" t="n"/>
    </row>
    <row r="74">
      <c r="A74" s="10" t="n"/>
      <c r="B74" s="27" t="n"/>
      <c r="C74" s="10" t="n"/>
      <c r="D74" s="10" t="n"/>
      <c r="E74" s="10" t="n"/>
    </row>
    <row r="75">
      <c r="A75" s="10" t="n"/>
      <c r="B75" s="27" t="n"/>
      <c r="C75" s="10" t="n"/>
      <c r="D75" s="10" t="n"/>
      <c r="E75" s="10" t="n"/>
    </row>
    <row r="76">
      <c r="A76" s="10" t="n"/>
      <c r="B76" s="27" t="n"/>
      <c r="C76" s="10" t="n"/>
      <c r="D76" s="10" t="n"/>
      <c r="E76" s="10" t="n"/>
    </row>
    <row r="77">
      <c r="A77" s="10" t="n"/>
      <c r="B77" s="27" t="n"/>
      <c r="C77" s="10" t="n"/>
      <c r="D77" s="10" t="n"/>
      <c r="E77" s="10" t="n"/>
    </row>
    <row r="78">
      <c r="A78" s="10" t="n"/>
      <c r="B78" s="27" t="n"/>
      <c r="C78" s="10" t="n"/>
      <c r="D78" s="10" t="n"/>
      <c r="E78" s="10" t="n"/>
    </row>
    <row r="79">
      <c r="A79" s="10" t="n"/>
      <c r="B79" s="27" t="n"/>
      <c r="C79" s="10" t="n"/>
      <c r="D79" s="10" t="n"/>
      <c r="E79" s="10" t="n"/>
    </row>
    <row r="80">
      <c r="A80" s="10" t="n"/>
      <c r="B80" s="27" t="n"/>
      <c r="C80" s="10" t="n"/>
      <c r="D80" s="10" t="n"/>
      <c r="E80" s="10" t="n"/>
    </row>
    <row r="81">
      <c r="A81" s="10" t="n"/>
      <c r="B81" s="27" t="n"/>
      <c r="C81" s="10" t="n"/>
      <c r="D81" s="10" t="n"/>
      <c r="E81" s="10" t="n"/>
    </row>
    <row r="82">
      <c r="A82" s="10" t="n"/>
      <c r="B82" s="27" t="n"/>
      <c r="C82" s="10" t="n"/>
      <c r="D82" s="10" t="n"/>
      <c r="E82" s="10" t="n"/>
    </row>
    <row r="83">
      <c r="A83" s="10" t="n"/>
      <c r="B83" s="27" t="n"/>
      <c r="C83" s="10" t="n"/>
      <c r="D83" s="10" t="n"/>
      <c r="E83" s="10" t="n"/>
    </row>
    <row r="84">
      <c r="A84" s="10" t="n"/>
      <c r="B84" s="27" t="n"/>
      <c r="C84" s="10" t="n"/>
      <c r="D84" s="10" t="n"/>
      <c r="E84" s="10" t="n"/>
    </row>
    <row r="85">
      <c r="A85" s="10" t="n"/>
      <c r="B85" s="27" t="n"/>
      <c r="C85" s="10" t="n"/>
      <c r="D85" s="10" t="n"/>
      <c r="E85" s="10" t="n"/>
    </row>
    <row r="86">
      <c r="A86" s="10" t="n"/>
      <c r="B86" s="27" t="n"/>
      <c r="C86" s="10" t="n"/>
      <c r="D86" s="10" t="n"/>
      <c r="E86" s="10" t="n"/>
    </row>
    <row r="87">
      <c r="A87" s="10" t="n"/>
      <c r="B87" s="27" t="n"/>
      <c r="C87" s="10" t="n"/>
      <c r="D87" s="10" t="n"/>
      <c r="E87" s="10" t="n"/>
    </row>
    <row r="88">
      <c r="A88" s="10" t="n"/>
      <c r="B88" s="27" t="n"/>
      <c r="C88" s="10" t="n"/>
      <c r="D88" s="10" t="n"/>
      <c r="E88" s="10" t="n"/>
    </row>
    <row r="89">
      <c r="A89" s="10" t="n"/>
      <c r="B89" s="27" t="n"/>
      <c r="C89" s="10" t="n"/>
      <c r="D89" s="10" t="n"/>
      <c r="E89" s="10" t="n"/>
    </row>
    <row r="90">
      <c r="A90" s="10" t="n"/>
      <c r="B90" s="27" t="n"/>
      <c r="C90" s="10" t="n"/>
      <c r="D90" s="10" t="n"/>
      <c r="E90" s="10" t="n"/>
    </row>
    <row r="91">
      <c r="A91" s="10" t="n"/>
      <c r="B91" s="27" t="n"/>
      <c r="C91" s="10" t="n"/>
      <c r="D91" s="10" t="n"/>
      <c r="E91" s="10" t="n"/>
    </row>
    <row r="92">
      <c r="A92" s="10" t="n"/>
      <c r="B92" s="27" t="n"/>
      <c r="C92" s="10" t="n"/>
      <c r="D92" s="10" t="n"/>
      <c r="E92" s="10" t="n"/>
    </row>
    <row r="93">
      <c r="A93" s="10" t="n"/>
      <c r="B93" s="27" t="n"/>
      <c r="C93" s="10" t="n"/>
      <c r="D93" s="10" t="n"/>
      <c r="E93" s="10" t="n"/>
    </row>
    <row r="94">
      <c r="A94" s="10" t="n"/>
      <c r="B94" s="27" t="n"/>
      <c r="C94" s="10" t="n"/>
      <c r="D94" s="10" t="n"/>
      <c r="E94" s="10" t="n"/>
    </row>
    <row r="95">
      <c r="A95" s="10" t="n"/>
      <c r="B95" s="27" t="n"/>
      <c r="C95" s="10" t="n"/>
      <c r="D95" s="10" t="n"/>
      <c r="E95" s="10" t="n"/>
    </row>
    <row r="96">
      <c r="A96" s="10" t="n"/>
      <c r="B96" s="27" t="n"/>
      <c r="C96" s="10" t="n"/>
      <c r="D96" s="10" t="n"/>
      <c r="E96" s="10" t="n"/>
    </row>
    <row r="97">
      <c r="A97" s="10" t="n"/>
      <c r="B97" s="27" t="n"/>
      <c r="C97" s="10" t="n"/>
      <c r="D97" s="10" t="n"/>
      <c r="E97" s="10" t="n"/>
    </row>
    <row r="98">
      <c r="A98" s="10" t="n"/>
      <c r="B98" s="27" t="n"/>
      <c r="C98" s="10" t="n"/>
      <c r="D98" s="10" t="n"/>
      <c r="E98" s="10" t="n"/>
    </row>
    <row r="99">
      <c r="A99" s="10" t="n"/>
      <c r="B99" s="27" t="n"/>
      <c r="C99" s="10" t="n"/>
      <c r="D99" s="10" t="n"/>
      <c r="E99" s="10" t="n"/>
    </row>
    <row r="100">
      <c r="A100" s="10" t="n"/>
      <c r="B100" s="27" t="n"/>
      <c r="C100" s="10" t="n"/>
      <c r="D100" s="10" t="n"/>
      <c r="E100" s="10" t="n"/>
    </row>
    <row r="101">
      <c r="A101" s="10" t="n"/>
      <c r="B101" s="27" t="n"/>
      <c r="C101" s="10" t="n"/>
      <c r="D101" s="10" t="n"/>
      <c r="E101" s="10" t="n"/>
    </row>
    <row r="102">
      <c r="A102" s="10" t="n"/>
      <c r="B102" s="27" t="n"/>
      <c r="C102" s="10" t="n"/>
      <c r="D102" s="10" t="n"/>
      <c r="E102" s="10" t="n"/>
    </row>
    <row r="103">
      <c r="A103" s="10" t="n"/>
      <c r="B103" s="27" t="n"/>
      <c r="C103" s="10" t="n"/>
      <c r="D103" s="10" t="n"/>
      <c r="E103" s="10" t="n"/>
    </row>
  </sheetData>
  <autoFilter ref="A3:E103"/>
  <mergeCells count="1">
    <mergeCell ref="A1:N1"/>
  </mergeCells>
  <dataValidations count="1">
    <dataValidation sqref="D4:D103" showErrorMessage="1" showInputMessage="1" allowBlank="1" errorTitle="Neplatná kategória" error="Vyberte kategóriu z ponúkaného zoznamu." type="list">
      <formula1>"Materiál,IT služby,Logistika,Údržba,Kancelárske potreby"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2026-09-17T19:06:46Z</dcterms:created>
  <dcterms:modified xmlns:dcterms="http://purl.org/dc/terms/" xmlns:xsi="http://www.w3.org/2001/XMLSchema-instance" xsi:type="dcterms:W3CDTF">2026-09-17T19:06:46Z</dcterms:modified>
</cp:coreProperties>
</file>