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very" sheetId="1" state="visible" r:id="rId1"/>
    <sheet xmlns:r="http://schemas.openxmlformats.org/officeDocument/2006/relationships" name="Splátkový kalendá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&quot;€&quot;"/>
    <numFmt numFmtId="165" formatCode="0,00%"/>
    <numFmt numFmtId="166" formatCode="DD.MM.YYYY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/>
    </xf>
    <xf numFmtId="164" fontId="4" fillId="0" borderId="1" pivotButton="0" quotePrefix="0" xfId="0"/>
    <xf numFmtId="165" fontId="4" fillId="0" borderId="1" pivotButton="0" quotePrefix="0" xfId="0"/>
    <xf numFmtId="0" fontId="1" fillId="0" borderId="0" pivotButton="0" quotePrefix="0" xfId="0"/>
    <xf numFmtId="0" fontId="4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2" fillId="6" borderId="1" applyAlignment="1" pivotButton="0" quotePrefix="0" xfId="0">
      <alignment horizontal="center" vertical="center"/>
    </xf>
    <xf numFmtId="0" fontId="4" fillId="4" borderId="1" pivotButton="0" quotePrefix="0" xfId="0"/>
    <xf numFmtId="1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4" fontId="4" fillId="0" borderId="1" pivotButton="0" quotePrefix="0" xfId="0"/>
    <xf numFmtId="165" fontId="4" fillId="0" borderId="1" pivotButton="0" quotePrefix="0" xfId="0"/>
    <xf numFmtId="164" fontId="3" fillId="0" borderId="0" pivotButton="0" quotePrefix="0" xfId="0"/>
    <xf numFmtId="165" fontId="3" fillId="0" borderId="0" pivotButton="0" quotePrefix="0" xfId="0"/>
    <xf numFmtId="164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Vývoj zostatku úveru počas splácania</a:t>
            </a:r>
          </a:p>
        </rich>
      </tx>
    </title>
    <plotArea>
      <lineChart>
        <grouping val="standard"/>
        <ser>
          <idx val="0"/>
          <order val="0"/>
          <tx>
            <strRef>
              <f>'Splátkový kalendár'!F4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'Splátkový kalendár'!$A$5:$A$16</f>
            </numRef>
          </cat>
          <val>
            <numRef>
              <f>'Splátkový kalendár'!$F$5:$F$16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Zostatok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Výška úveru podľa klienta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'Dashboard'!$A$12:$A$20</f>
            </numRef>
          </cat>
          <val>
            <numRef>
              <f>'Dashboard'!$B$12:$B$20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Výška úveru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podľa typu úveru</a:t>
            </a:r>
          </a:p>
        </rich>
      </tx>
    </title>
    <plotArea>
      <pieChart>
        <varyColors val="1"/>
        <ser>
          <idx val="0"/>
          <order val="0"/>
          <tx>
            <strRef>
              <f>'Dashboard'!B23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'Dashboard'!$A$24:$A$27</f>
            </numRef>
          </cat>
          <val>
            <numRef>
              <f>'Dashboard'!$B$24:$B$27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17" customWidth="1" min="3" max="3"/>
    <col width="18" customWidth="1" min="4" max="4"/>
    <col width="16" customWidth="1" min="5" max="5"/>
    <col width="16" customWidth="1" min="6" max="6"/>
    <col width="16" customWidth="1" min="7" max="7"/>
    <col width="17" customWidth="1" min="8" max="8"/>
    <col width="17" customWidth="1" min="9" max="9"/>
    <col width="16" customWidth="1" min="10" max="10"/>
    <col width="16" customWidth="1" min="11" max="11"/>
    <col width="15" customWidth="1" min="12" max="12"/>
  </cols>
  <sheetData>
    <row r="1" ht="26" customHeight="1">
      <c r="A1" s="1" t="inlineStr">
        <is>
          <t>Kalkulačka splátok úveru — prehľad klientov</t>
        </is>
      </c>
    </row>
    <row r="2">
      <c r="A2" s="2" t="inlineStr">
        <is>
          <t>Č.</t>
        </is>
      </c>
      <c r="B2" s="2" t="inlineStr">
        <is>
          <t>Klient</t>
        </is>
      </c>
      <c r="C2" s="2" t="inlineStr">
        <is>
          <t>Mesto</t>
        </is>
      </c>
      <c r="D2" s="2" t="inlineStr">
        <is>
          <t>Typ úveru</t>
        </is>
      </c>
      <c r="E2" s="2" t="inlineStr">
        <is>
          <t>Výška úveru (€)</t>
        </is>
      </c>
      <c r="F2" s="2" t="inlineStr">
        <is>
          <t>Úroková sadzba p.a.</t>
        </is>
      </c>
      <c r="G2" s="2" t="inlineStr">
        <is>
          <t>Doba splácania (mes.)</t>
        </is>
      </c>
      <c r="H2" s="2" t="inlineStr">
        <is>
          <t>Mesačná splátka (€)</t>
        </is>
      </c>
      <c r="I2" s="2" t="inlineStr">
        <is>
          <t>Celkovo splatené (€)</t>
        </is>
      </c>
      <c r="J2" s="2" t="inlineStr">
        <is>
          <t>Celkové úroky (€)</t>
        </is>
      </c>
      <c r="K2" s="2" t="inlineStr">
        <is>
          <t>Dátum poskytnutia</t>
        </is>
      </c>
      <c r="L2" s="2" t="inlineStr">
        <is>
          <t>Hodnotenie</t>
        </is>
      </c>
    </row>
    <row r="3">
      <c r="A3" s="3" t="n">
        <v>1</v>
      </c>
      <c r="B3" s="4" t="inlineStr">
        <is>
          <t>Ján Novák</t>
        </is>
      </c>
      <c r="C3" s="4" t="inlineStr">
        <is>
          <t>Bratislava</t>
        </is>
      </c>
      <c r="D3" s="4" t="inlineStr">
        <is>
          <t>Hypotekárny úver</t>
        </is>
      </c>
      <c r="E3" s="36" t="n">
        <v>120000</v>
      </c>
      <c r="F3" s="37" t="n">
        <v>0.0395</v>
      </c>
      <c r="G3" s="7" t="n">
        <v>300</v>
      </c>
      <c r="H3" s="38">
        <f>IFERROR(-PMT(F3/12,G3,E3),0)</f>
        <v/>
      </c>
      <c r="I3" s="38">
        <f>IFERROR(H3*G3,0)</f>
        <v/>
      </c>
      <c r="J3" s="38">
        <f>IFERROR(I3-E3,0)</f>
        <v/>
      </c>
      <c r="K3" s="9" t="inlineStr">
        <is>
          <t>15.02.2026</t>
        </is>
      </c>
      <c r="L3" s="4">
        <f>IF(J3&gt;E3*0.5,"Vysoký úrok",IF(J3&gt;E3*0.25,"Stredný úrok","Nízky úrok"))</f>
        <v/>
      </c>
    </row>
    <row r="4">
      <c r="A4" s="10" t="n">
        <v>2</v>
      </c>
      <c r="B4" s="11" t="inlineStr">
        <is>
          <t>Mária Kováčová</t>
        </is>
      </c>
      <c r="C4" s="11" t="inlineStr">
        <is>
          <t>Košice</t>
        </is>
      </c>
      <c r="D4" s="11" t="inlineStr">
        <is>
          <t>Spotrebný úver</t>
        </is>
      </c>
      <c r="E4" s="36" t="n">
        <v>8000</v>
      </c>
      <c r="F4" s="37" t="n">
        <v>0.0699</v>
      </c>
      <c r="G4" s="7" t="n">
        <v>48</v>
      </c>
      <c r="H4" s="39">
        <f>IFERROR(-PMT(F4/12,G4,E4),0)</f>
        <v/>
      </c>
      <c r="I4" s="39">
        <f>IFERROR(H4*G4,0)</f>
        <v/>
      </c>
      <c r="J4" s="39">
        <f>IFERROR(I4-E4,0)</f>
        <v/>
      </c>
      <c r="K4" s="13" t="inlineStr">
        <is>
          <t>03.03.2026</t>
        </is>
      </c>
      <c r="L4" s="11">
        <f>IF(J4&gt;E4*0.5,"Vysoký úrok",IF(J4&gt;E4*0.25,"Stredný úrok","Nízky úrok"))</f>
        <v/>
      </c>
    </row>
    <row r="5">
      <c r="A5" s="3" t="n">
        <v>3</v>
      </c>
      <c r="B5" s="4" t="inlineStr">
        <is>
          <t>Peter Horváth</t>
        </is>
      </c>
      <c r="C5" s="4" t="inlineStr">
        <is>
          <t>Žilina</t>
        </is>
      </c>
      <c r="D5" s="4" t="inlineStr">
        <is>
          <t>Hypotekárny úver</t>
        </is>
      </c>
      <c r="E5" s="36" t="n">
        <v>95000</v>
      </c>
      <c r="F5" s="37" t="n">
        <v>0.041</v>
      </c>
      <c r="G5" s="7" t="n">
        <v>240</v>
      </c>
      <c r="H5" s="38">
        <f>IFERROR(-PMT(F5/12,G5,E5),0)</f>
        <v/>
      </c>
      <c r="I5" s="38">
        <f>IFERROR(H5*G5,0)</f>
        <v/>
      </c>
      <c r="J5" s="38">
        <f>IFERROR(I5-E5,0)</f>
        <v/>
      </c>
      <c r="K5" s="9" t="inlineStr">
        <is>
          <t>22.01.2026</t>
        </is>
      </c>
      <c r="L5" s="4">
        <f>IF(J5&gt;E5*0.5,"Vysoký úrok",IF(J5&gt;E5*0.25,"Stredný úrok","Nízky úrok"))</f>
        <v/>
      </c>
    </row>
    <row r="6">
      <c r="A6" s="10" t="n">
        <v>4</v>
      </c>
      <c r="B6" s="11" t="inlineStr">
        <is>
          <t>Zuzana Tóthová</t>
        </is>
      </c>
      <c r="C6" s="11" t="inlineStr">
        <is>
          <t>Nitra</t>
        </is>
      </c>
      <c r="D6" s="11" t="inlineStr">
        <is>
          <t>Autoúver</t>
        </is>
      </c>
      <c r="E6" s="36" t="n">
        <v>18000</v>
      </c>
      <c r="F6" s="37" t="n">
        <v>0.0549</v>
      </c>
      <c r="G6" s="7" t="n">
        <v>60</v>
      </c>
      <c r="H6" s="39">
        <f>IFERROR(-PMT(F6/12,G6,E6),0)</f>
        <v/>
      </c>
      <c r="I6" s="39">
        <f>IFERROR(H6*G6,0)</f>
        <v/>
      </c>
      <c r="J6" s="39">
        <f>IFERROR(I6-E6,0)</f>
        <v/>
      </c>
      <c r="K6" s="13" t="inlineStr">
        <is>
          <t>10.04.2026</t>
        </is>
      </c>
      <c r="L6" s="11">
        <f>IF(J6&gt;E6*0.5,"Vysoký úrok",IF(J6&gt;E6*0.25,"Stredný úrok","Nízky úrok"))</f>
        <v/>
      </c>
    </row>
    <row r="7">
      <c r="A7" s="3" t="n">
        <v>5</v>
      </c>
      <c r="B7" s="4" t="inlineStr">
        <is>
          <t>Martin Varga</t>
        </is>
      </c>
      <c r="C7" s="4" t="inlineStr">
        <is>
          <t>Prešov</t>
        </is>
      </c>
      <c r="D7" s="4" t="inlineStr">
        <is>
          <t>Spotrebný úver</t>
        </is>
      </c>
      <c r="E7" s="36" t="n">
        <v>5000</v>
      </c>
      <c r="F7" s="37" t="n">
        <v>0.0799</v>
      </c>
      <c r="G7" s="7" t="n">
        <v>36</v>
      </c>
      <c r="H7" s="38">
        <f>IFERROR(-PMT(F7/12,G7,E7),0)</f>
        <v/>
      </c>
      <c r="I7" s="38">
        <f>IFERROR(H7*G7,0)</f>
        <v/>
      </c>
      <c r="J7" s="38">
        <f>IFERROR(I7-E7,0)</f>
        <v/>
      </c>
      <c r="K7" s="9" t="inlineStr">
        <is>
          <t>05.05.2026</t>
        </is>
      </c>
      <c r="L7" s="4">
        <f>IF(J7&gt;E7*0.5,"Vysoký úrok",IF(J7&gt;E7*0.25,"Stredný úrok","Nízky úrok"))</f>
        <v/>
      </c>
    </row>
    <row r="8">
      <c r="A8" s="10" t="n">
        <v>6</v>
      </c>
      <c r="B8" s="11" t="inlineStr">
        <is>
          <t>Katarína Molnárová</t>
        </is>
      </c>
      <c r="C8" s="11" t="inlineStr">
        <is>
          <t>Banská Bystrica</t>
        </is>
      </c>
      <c r="D8" s="11" t="inlineStr">
        <is>
          <t>Hypotekárny úver</t>
        </is>
      </c>
      <c r="E8" s="36" t="n">
        <v>150000</v>
      </c>
      <c r="F8" s="37" t="n">
        <v>0.0385</v>
      </c>
      <c r="G8" s="7" t="n">
        <v>360</v>
      </c>
      <c r="H8" s="39">
        <f>IFERROR(-PMT(F8/12,G8,E8),0)</f>
        <v/>
      </c>
      <c r="I8" s="39">
        <f>IFERROR(H8*G8,0)</f>
        <v/>
      </c>
      <c r="J8" s="39">
        <f>IFERROR(I8-E8,0)</f>
        <v/>
      </c>
      <c r="K8" s="13" t="inlineStr">
        <is>
          <t>18.02.2026</t>
        </is>
      </c>
      <c r="L8" s="11">
        <f>IF(J8&gt;E8*0.5,"Vysoký úrok",IF(J8&gt;E8*0.25,"Stredný úrok","Nízky úrok"))</f>
        <v/>
      </c>
    </row>
    <row r="9">
      <c r="A9" s="3" t="n">
        <v>7</v>
      </c>
      <c r="B9" s="4" t="inlineStr">
        <is>
          <t>Tomáš Baláž</t>
        </is>
      </c>
      <c r="C9" s="4" t="inlineStr">
        <is>
          <t>Trnava</t>
        </is>
      </c>
      <c r="D9" s="4" t="inlineStr">
        <is>
          <t>Autoúver</t>
        </is>
      </c>
      <c r="E9" s="36" t="n">
        <v>22000</v>
      </c>
      <c r="F9" s="37" t="n">
        <v>0.0529</v>
      </c>
      <c r="G9" s="7" t="n">
        <v>72</v>
      </c>
      <c r="H9" s="38">
        <f>IFERROR(-PMT(F9/12,G9,E9),0)</f>
        <v/>
      </c>
      <c r="I9" s="38">
        <f>IFERROR(H9*G9,0)</f>
        <v/>
      </c>
      <c r="J9" s="38">
        <f>IFERROR(I9-E9,0)</f>
        <v/>
      </c>
      <c r="K9" s="9" t="inlineStr">
        <is>
          <t>27.03.2026</t>
        </is>
      </c>
      <c r="L9" s="4">
        <f>IF(J9&gt;E9*0.5,"Vysoký úrok",IF(J9&gt;E9*0.25,"Stredný úrok","Nízky úrok"))</f>
        <v/>
      </c>
    </row>
    <row r="10">
      <c r="A10" s="10" t="n">
        <v>8</v>
      </c>
      <c r="B10" s="11" t="inlineStr">
        <is>
          <t>Lucia Šimková</t>
        </is>
      </c>
      <c r="C10" s="11" t="inlineStr">
        <is>
          <t>Trenčín</t>
        </is>
      </c>
      <c r="D10" s="11" t="inlineStr">
        <is>
          <t>Spotrebný úver</t>
        </is>
      </c>
      <c r="E10" s="36" t="n">
        <v>6500</v>
      </c>
      <c r="F10" s="37" t="n">
        <v>0.07489999999999999</v>
      </c>
      <c r="G10" s="7" t="n">
        <v>24</v>
      </c>
      <c r="H10" s="39">
        <f>IFERROR(-PMT(F10/12,G10,E10),0)</f>
        <v/>
      </c>
      <c r="I10" s="39">
        <f>IFERROR(H10*G10,0)</f>
        <v/>
      </c>
      <c r="J10" s="39">
        <f>IFERROR(I10-E10,0)</f>
        <v/>
      </c>
      <c r="K10" s="13" t="inlineStr">
        <is>
          <t>12.06.2026</t>
        </is>
      </c>
      <c r="L10" s="11">
        <f>IF(J10&gt;E10*0.5,"Vysoký úrok",IF(J10&gt;E10*0.25,"Stredný úrok","Nízky úrok"))</f>
        <v/>
      </c>
    </row>
    <row r="11">
      <c r="A11" s="3" t="n">
        <v>9</v>
      </c>
      <c r="B11" s="4" t="inlineStr">
        <is>
          <t>Michal Poláček</t>
        </is>
      </c>
      <c r="C11" s="4" t="inlineStr">
        <is>
          <t>Poprad</t>
        </is>
      </c>
      <c r="D11" s="4" t="inlineStr">
        <is>
          <t>Hypotekárny úver</t>
        </is>
      </c>
      <c r="E11" s="36" t="n">
        <v>110000</v>
      </c>
      <c r="F11" s="37" t="n">
        <v>0.0399</v>
      </c>
      <c r="G11" s="7" t="n">
        <v>300</v>
      </c>
      <c r="H11" s="38">
        <f>IFERROR(-PMT(F11/12,G11,E11),0)</f>
        <v/>
      </c>
      <c r="I11" s="38">
        <f>IFERROR(H11*G11,0)</f>
        <v/>
      </c>
      <c r="J11" s="38">
        <f>IFERROR(I11-E11,0)</f>
        <v/>
      </c>
      <c r="K11" s="9" t="inlineStr">
        <is>
          <t>08.05.2026</t>
        </is>
      </c>
      <c r="L11" s="4">
        <f>IF(J11&gt;E11*0.5,"Vysoký úrok",IF(J11&gt;E11*0.25,"Stredný úrok","Nízky úrok"))</f>
        <v/>
      </c>
    </row>
    <row r="12">
      <c r="A12" s="14" t="n"/>
      <c r="B12" s="15" t="inlineStr">
        <is>
          <t>SPOLU</t>
        </is>
      </c>
      <c r="C12" s="40" t="n"/>
      <c r="D12" s="41" t="n"/>
      <c r="E12" s="42">
        <f>SUM(E3:E11)</f>
        <v/>
      </c>
      <c r="F12" s="43">
        <f>AVERAGE(F3:F11)</f>
        <v/>
      </c>
      <c r="G12" s="14" t="n"/>
      <c r="H12" s="42">
        <f>SUM(H3:H11)</f>
        <v/>
      </c>
      <c r="I12" s="42">
        <f>SUM(I3:I11)</f>
        <v/>
      </c>
      <c r="J12" s="42">
        <f>SUM(J3:J11)</f>
        <v/>
      </c>
      <c r="K12" s="14" t="n"/>
      <c r="L12" s="14" t="n"/>
    </row>
  </sheetData>
  <mergeCells count="2">
    <mergeCell ref="A1:L1"/>
    <mergeCell ref="B12:D12"/>
  </mergeCells>
  <conditionalFormatting sqref="L3:L11">
    <cfRule type="expression" priority="1" dxfId="0" stopIfTrue="1">
      <formula>L3="Vysoký úrok"</formula>
    </cfRule>
    <cfRule type="expression" priority="2" dxfId="1" stopIfTrue="1">
      <formula>L3="Nízky úrok"</formula>
    </cfRule>
  </conditionalFormatting>
  <dataValidations count="1">
    <dataValidation sqref="D3:D11" showErrorMessage="1" showInputMessage="1" allowBlank="1" type="list">
      <formula1>"Hypotekárny úver,Spotrebný úver,Autoúver,Kontokorentný úver"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14" customWidth="1" min="4" max="4"/>
    <col width="14" customWidth="1" min="5" max="5"/>
    <col width="20" customWidth="1" min="6" max="6"/>
  </cols>
  <sheetData>
    <row r="1" ht="26" customHeight="1">
      <c r="A1" s="18" t="inlineStr">
        <is>
          <t>Splátkový kalendár — Ján Novák (hypotekárny úver)</t>
        </is>
      </c>
    </row>
    <row r="2">
      <c r="A2" s="19" t="inlineStr">
        <is>
          <t>Výška úveru:</t>
        </is>
      </c>
      <c r="B2" s="44">
        <f>'Úvery'!E3</f>
        <v/>
      </c>
      <c r="C2" s="19" t="inlineStr">
        <is>
          <t>Úroková sadzba p.a.:</t>
        </is>
      </c>
      <c r="D2" s="45">
        <f>'Úvery'!F3</f>
        <v/>
      </c>
      <c r="E2" s="19" t="inlineStr">
        <is>
          <t>Mesačná splátka:</t>
        </is>
      </c>
      <c r="F2" s="44">
        <f>'Úvery'!H3</f>
        <v/>
      </c>
    </row>
    <row r="3"/>
    <row r="4">
      <c r="A4" s="22" t="inlineStr">
        <is>
          <t>Mesiac</t>
        </is>
      </c>
      <c r="B4" s="22" t="inlineStr">
        <is>
          <t>Počiatočný zostatok (€)</t>
        </is>
      </c>
      <c r="C4" s="22" t="inlineStr">
        <is>
          <t>Splátka (€)</t>
        </is>
      </c>
      <c r="D4" s="22" t="inlineStr">
        <is>
          <t>Úrok (€)</t>
        </is>
      </c>
      <c r="E4" s="22" t="inlineStr">
        <is>
          <t>Istina (€)</t>
        </is>
      </c>
      <c r="F4" s="22" t="inlineStr">
        <is>
          <t>Konečný zostatok (€)</t>
        </is>
      </c>
    </row>
    <row r="5">
      <c r="A5" s="3" t="n">
        <v>1</v>
      </c>
      <c r="B5" s="38">
        <f>'Úvery'!E3</f>
        <v/>
      </c>
      <c r="C5" s="38">
        <f>'Úvery'!$H$3</f>
        <v/>
      </c>
      <c r="D5" s="38">
        <f>IFERROR(B5*('Úvery'!$F$3/12),0)</f>
        <v/>
      </c>
      <c r="E5" s="38">
        <f>IFERROR(C5-D5,0)</f>
        <v/>
      </c>
      <c r="F5" s="38">
        <f>IFERROR(MAX(B5-E5,0),0)</f>
        <v/>
      </c>
    </row>
    <row r="6">
      <c r="A6" s="10" t="n">
        <v>2</v>
      </c>
      <c r="B6" s="39">
        <f>F5</f>
        <v/>
      </c>
      <c r="C6" s="39">
        <f>'Úvery'!$H$3</f>
        <v/>
      </c>
      <c r="D6" s="39">
        <f>IFERROR(B6*('Úvery'!$F$3/12),0)</f>
        <v/>
      </c>
      <c r="E6" s="39">
        <f>IFERROR(C6-D6,0)</f>
        <v/>
      </c>
      <c r="F6" s="39">
        <f>IFERROR(MAX(B6-E6,0),0)</f>
        <v/>
      </c>
    </row>
    <row r="7">
      <c r="A7" s="3" t="n">
        <v>3</v>
      </c>
      <c r="B7" s="38">
        <f>F6</f>
        <v/>
      </c>
      <c r="C7" s="38">
        <f>'Úvery'!$H$3</f>
        <v/>
      </c>
      <c r="D7" s="38">
        <f>IFERROR(B7*('Úvery'!$F$3/12),0)</f>
        <v/>
      </c>
      <c r="E7" s="38">
        <f>IFERROR(C7-D7,0)</f>
        <v/>
      </c>
      <c r="F7" s="38">
        <f>IFERROR(MAX(B7-E7,0),0)</f>
        <v/>
      </c>
    </row>
    <row r="8">
      <c r="A8" s="10" t="n">
        <v>4</v>
      </c>
      <c r="B8" s="39">
        <f>F7</f>
        <v/>
      </c>
      <c r="C8" s="39">
        <f>'Úvery'!$H$3</f>
        <v/>
      </c>
      <c r="D8" s="39">
        <f>IFERROR(B8*('Úvery'!$F$3/12),0)</f>
        <v/>
      </c>
      <c r="E8" s="39">
        <f>IFERROR(C8-D8,0)</f>
        <v/>
      </c>
      <c r="F8" s="39">
        <f>IFERROR(MAX(B8-E8,0),0)</f>
        <v/>
      </c>
    </row>
    <row r="9">
      <c r="A9" s="3" t="n">
        <v>5</v>
      </c>
      <c r="B9" s="38">
        <f>F8</f>
        <v/>
      </c>
      <c r="C9" s="38">
        <f>'Úvery'!$H$3</f>
        <v/>
      </c>
      <c r="D9" s="38">
        <f>IFERROR(B9*('Úvery'!$F$3/12),0)</f>
        <v/>
      </c>
      <c r="E9" s="38">
        <f>IFERROR(C9-D9,0)</f>
        <v/>
      </c>
      <c r="F9" s="38">
        <f>IFERROR(MAX(B9-E9,0),0)</f>
        <v/>
      </c>
    </row>
    <row r="10">
      <c r="A10" s="10" t="n">
        <v>6</v>
      </c>
      <c r="B10" s="39">
        <f>F9</f>
        <v/>
      </c>
      <c r="C10" s="39">
        <f>'Úvery'!$H$3</f>
        <v/>
      </c>
      <c r="D10" s="39">
        <f>IFERROR(B10*('Úvery'!$F$3/12),0)</f>
        <v/>
      </c>
      <c r="E10" s="39">
        <f>IFERROR(C10-D10,0)</f>
        <v/>
      </c>
      <c r="F10" s="39">
        <f>IFERROR(MAX(B10-E10,0),0)</f>
        <v/>
      </c>
    </row>
    <row r="11">
      <c r="A11" s="3" t="n">
        <v>7</v>
      </c>
      <c r="B11" s="38">
        <f>F10</f>
        <v/>
      </c>
      <c r="C11" s="38">
        <f>'Úvery'!$H$3</f>
        <v/>
      </c>
      <c r="D11" s="38">
        <f>IFERROR(B11*('Úvery'!$F$3/12),0)</f>
        <v/>
      </c>
      <c r="E11" s="38">
        <f>IFERROR(C11-D11,0)</f>
        <v/>
      </c>
      <c r="F11" s="38">
        <f>IFERROR(MAX(B11-E11,0),0)</f>
        <v/>
      </c>
    </row>
    <row r="12">
      <c r="A12" s="10" t="n">
        <v>8</v>
      </c>
      <c r="B12" s="39">
        <f>F11</f>
        <v/>
      </c>
      <c r="C12" s="39">
        <f>'Úvery'!$H$3</f>
        <v/>
      </c>
      <c r="D12" s="39">
        <f>IFERROR(B12*('Úvery'!$F$3/12),0)</f>
        <v/>
      </c>
      <c r="E12" s="39">
        <f>IFERROR(C12-D12,0)</f>
        <v/>
      </c>
      <c r="F12" s="39">
        <f>IFERROR(MAX(B12-E12,0),0)</f>
        <v/>
      </c>
    </row>
    <row r="13">
      <c r="A13" s="3" t="n">
        <v>9</v>
      </c>
      <c r="B13" s="38">
        <f>F12</f>
        <v/>
      </c>
      <c r="C13" s="38">
        <f>'Úvery'!$H$3</f>
        <v/>
      </c>
      <c r="D13" s="38">
        <f>IFERROR(B13*('Úvery'!$F$3/12),0)</f>
        <v/>
      </c>
      <c r="E13" s="38">
        <f>IFERROR(C13-D13,0)</f>
        <v/>
      </c>
      <c r="F13" s="38">
        <f>IFERROR(MAX(B13-E13,0),0)</f>
        <v/>
      </c>
    </row>
    <row r="14">
      <c r="A14" s="10" t="n">
        <v>10</v>
      </c>
      <c r="B14" s="39">
        <f>F13</f>
        <v/>
      </c>
      <c r="C14" s="39">
        <f>'Úvery'!$H$3</f>
        <v/>
      </c>
      <c r="D14" s="39">
        <f>IFERROR(B14*('Úvery'!$F$3/12),0)</f>
        <v/>
      </c>
      <c r="E14" s="39">
        <f>IFERROR(C14-D14,0)</f>
        <v/>
      </c>
      <c r="F14" s="39">
        <f>IFERROR(MAX(B14-E14,0),0)</f>
        <v/>
      </c>
    </row>
    <row r="15">
      <c r="A15" s="3" t="n">
        <v>11</v>
      </c>
      <c r="B15" s="38">
        <f>F14</f>
        <v/>
      </c>
      <c r="C15" s="38">
        <f>'Úvery'!$H$3</f>
        <v/>
      </c>
      <c r="D15" s="38">
        <f>IFERROR(B15*('Úvery'!$F$3/12),0)</f>
        <v/>
      </c>
      <c r="E15" s="38">
        <f>IFERROR(C15-D15,0)</f>
        <v/>
      </c>
      <c r="F15" s="38">
        <f>IFERROR(MAX(B15-E15,0),0)</f>
        <v/>
      </c>
    </row>
    <row r="16">
      <c r="A16" s="10" t="n">
        <v>12</v>
      </c>
      <c r="B16" s="39">
        <f>F15</f>
        <v/>
      </c>
      <c r="C16" s="39">
        <f>'Úvery'!$H$3</f>
        <v/>
      </c>
      <c r="D16" s="39">
        <f>IFERROR(B16*('Úvery'!$F$3/12),0)</f>
        <v/>
      </c>
      <c r="E16" s="39">
        <f>IFERROR(C16-D16,0)</f>
        <v/>
      </c>
      <c r="F16" s="39">
        <f>IFERROR(MAX(B16-E16,0),0)</f>
        <v/>
      </c>
    </row>
    <row r="17">
      <c r="A17" s="15" t="inlineStr">
        <is>
          <t>SPOLU</t>
        </is>
      </c>
      <c r="B17" s="14" t="n"/>
      <c r="C17" s="42">
        <f>SUM(C5:C16)</f>
        <v/>
      </c>
      <c r="D17" s="42">
        <f>SUM(D5:D16)</f>
        <v/>
      </c>
      <c r="E17" s="42">
        <f>SUM(E5:E16)</f>
        <v/>
      </c>
      <c r="F17" s="14" t="n"/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8" t="inlineStr">
        <is>
          <t>Dashboard — súhrn úverov</t>
        </is>
      </c>
    </row>
    <row r="2"/>
    <row r="3">
      <c r="A3" s="23" t="inlineStr">
        <is>
          <t>Počet úverov</t>
        </is>
      </c>
      <c r="B3" s="24">
        <f>COUNTA('Úvery'!B3:B11)</f>
        <v/>
      </c>
    </row>
    <row r="4">
      <c r="A4" s="23" t="inlineStr">
        <is>
          <t>Celková výška úverov</t>
        </is>
      </c>
      <c r="B4" s="46">
        <f>'Úvery'!E12</f>
        <v/>
      </c>
    </row>
    <row r="5">
      <c r="A5" s="23" t="inlineStr">
        <is>
          <t>Priemerná úroková sadzba</t>
        </is>
      </c>
      <c r="B5" s="47">
        <f>'Úvery'!F12</f>
        <v/>
      </c>
    </row>
    <row r="6">
      <c r="A6" s="23" t="inlineStr">
        <is>
          <t>Celkové úroky spolu</t>
        </is>
      </c>
      <c r="B6" s="46">
        <f>'Úvery'!J12</f>
        <v/>
      </c>
    </row>
    <row r="7">
      <c r="A7" s="23" t="inlineStr">
        <is>
          <t>Najvyšší úver</t>
        </is>
      </c>
      <c r="B7" s="46">
        <f>MAX('Úvery'!E3:E11)</f>
        <v/>
      </c>
    </row>
    <row r="8">
      <c r="A8" s="23" t="inlineStr">
        <is>
          <t>Najnižšia mesačná splátka</t>
        </is>
      </c>
      <c r="B8" s="46">
        <f>MIN('Úvery'!H3:H11)</f>
        <v/>
      </c>
    </row>
    <row r="9"/>
    <row r="10"/>
    <row r="11">
      <c r="A11" s="22" t="inlineStr">
        <is>
          <t>Klient</t>
        </is>
      </c>
      <c r="B11" s="22" t="inlineStr">
        <is>
          <t>Výška úveru (€)</t>
        </is>
      </c>
    </row>
    <row r="12">
      <c r="A12" s="4">
        <f>'Úvery'!B3</f>
        <v/>
      </c>
      <c r="B12" s="48">
        <f>'Úvery'!E3</f>
        <v/>
      </c>
    </row>
    <row r="13">
      <c r="A13" s="11">
        <f>'Úvery'!B4</f>
        <v/>
      </c>
      <c r="B13" s="49">
        <f>'Úvery'!E4</f>
        <v/>
      </c>
    </row>
    <row r="14">
      <c r="A14" s="4">
        <f>'Úvery'!B5</f>
        <v/>
      </c>
      <c r="B14" s="48">
        <f>'Úvery'!E5</f>
        <v/>
      </c>
    </row>
    <row r="15">
      <c r="A15" s="11">
        <f>'Úvery'!B6</f>
        <v/>
      </c>
      <c r="B15" s="49">
        <f>'Úvery'!E6</f>
        <v/>
      </c>
    </row>
    <row r="16">
      <c r="A16" s="4">
        <f>'Úvery'!B7</f>
        <v/>
      </c>
      <c r="B16" s="48">
        <f>'Úvery'!E7</f>
        <v/>
      </c>
    </row>
    <row r="17">
      <c r="A17" s="11">
        <f>'Úvery'!B8</f>
        <v/>
      </c>
      <c r="B17" s="49">
        <f>'Úvery'!E8</f>
        <v/>
      </c>
    </row>
    <row r="18">
      <c r="A18" s="4">
        <f>'Úvery'!B9</f>
        <v/>
      </c>
      <c r="B18" s="48">
        <f>'Úvery'!E9</f>
        <v/>
      </c>
    </row>
    <row r="19">
      <c r="A19" s="11">
        <f>'Úvery'!B10</f>
        <v/>
      </c>
      <c r="B19" s="49">
        <f>'Úvery'!E10</f>
        <v/>
      </c>
    </row>
    <row r="20">
      <c r="A20" s="4">
        <f>'Úvery'!B11</f>
        <v/>
      </c>
      <c r="B20" s="48">
        <f>'Úvery'!E11</f>
        <v/>
      </c>
    </row>
    <row r="21"/>
    <row r="22"/>
    <row r="23">
      <c r="A23" s="22" t="inlineStr">
        <is>
          <t>Typ úveru</t>
        </is>
      </c>
      <c r="B23" s="22" t="inlineStr">
        <is>
          <t>Počet</t>
        </is>
      </c>
    </row>
    <row r="24">
      <c r="A24" s="4" t="inlineStr">
        <is>
          <t>Hypotekárny úver</t>
        </is>
      </c>
      <c r="B24" s="29">
        <f>COUNTIF('Úvery'!D3:D11,A24)</f>
        <v/>
      </c>
    </row>
    <row r="25">
      <c r="A25" s="11" t="inlineStr">
        <is>
          <t>Spotrebný úver</t>
        </is>
      </c>
      <c r="B25" s="30">
        <f>COUNTIF('Úvery'!D3:D11,A25)</f>
        <v/>
      </c>
    </row>
    <row r="26">
      <c r="A26" s="4" t="inlineStr">
        <is>
          <t>Autoúver</t>
        </is>
      </c>
      <c r="B26" s="29">
        <f>COUNTIF('Úvery'!D3:D11,A26)</f>
        <v/>
      </c>
    </row>
    <row r="27">
      <c r="A27" s="11" t="inlineStr">
        <is>
          <t>Kontokorentný úver</t>
        </is>
      </c>
      <c r="B27" s="30">
        <f>COUNTIF('Úvery'!D3:D11,A27)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70" customWidth="1" min="2" max="2"/>
  </cols>
  <sheetData>
    <row r="1" ht="26" customHeight="1">
      <c r="A1" s="18" t="inlineStr">
        <is>
          <t>Návod na použitie — Kalkulačka splátok úveru</t>
        </is>
      </c>
    </row>
    <row r="2"/>
    <row r="3">
      <c r="A3" s="2" t="inlineStr">
        <is>
          <t>Hárok</t>
        </is>
      </c>
      <c r="B3" s="2" t="inlineStr">
        <is>
          <t>Popis</t>
        </is>
      </c>
    </row>
    <row r="4" ht="55" customHeight="1">
      <c r="A4" s="31" t="inlineStr">
        <is>
          <t>Úvery</t>
        </is>
      </c>
      <c r="B4" s="32" t="inlineStr">
        <is>
          <t>Zoznam klientov s výškou úveru, úrokovou sadzbou, dobou splácania. Mesačná splátka sa počíta funkciou PMT, celkové úroky a hodnotenie rizika sa dopočítavajú automaticky. Žlté bunky (Výška úveru, Sadzba, Doba splácania) sú vstupné a možno ich meniť.</t>
        </is>
      </c>
    </row>
    <row r="5" ht="55" customHeight="1">
      <c r="A5" s="33" t="inlineStr">
        <is>
          <t>Splátkový kalendár</t>
        </is>
      </c>
      <c r="B5" s="34" t="inlineStr">
        <is>
          <t>Podrobný mesačný rozpis splátok pre vybraný úver (Ján Novák). Ukazuje počiatočný a konečný zostatok, časť splátky určenú na úrok a na istinu. Obsahuje graf vývoja zostatku.</t>
        </is>
      </c>
    </row>
    <row r="6" ht="55" customHeight="1">
      <c r="A6" s="31" t="inlineStr">
        <is>
          <t>Dashboard</t>
        </is>
      </c>
      <c r="B6" s="32" t="inlineStr">
        <is>
          <t>Súhrnné ukazovatele portfólia úverov, graf výšky úveru podľa klienta a graf rozdelenia podľa typu úveru.</t>
        </is>
      </c>
    </row>
    <row r="7" ht="55" customHeight="1">
      <c r="A7" s="33" t="inlineStr">
        <is>
          <t>Návod</t>
        </is>
      </c>
      <c r="B7" s="34" t="inlineStr">
        <is>
          <t>Tento hárok — stručné vysvetlenie štruktúry zošita.</t>
        </is>
      </c>
    </row>
    <row r="8"/>
    <row r="9">
      <c r="A9" s="19" t="inlineStr">
        <is>
          <t>Tipy:</t>
        </is>
      </c>
    </row>
    <row r="10" ht="24" customHeight="1">
      <c r="A10" s="35" t="inlineStr">
        <is>
          <t>• Mesačná splátka = -PMT(úroková sadzba/12, počet mesiacov, výška úveru).</t>
        </is>
      </c>
    </row>
    <row r="11" ht="24" customHeight="1">
      <c r="A11" s="35" t="inlineStr">
        <is>
          <t>• Hodnotenie v hárku Úvery upozorňuje, ak celkové úroky presiahnu 50 % (červená) alebo sú pod 25 % (zelená) výšky úveru.</t>
        </is>
      </c>
    </row>
    <row r="12" ht="24" customHeight="1">
      <c r="A12" s="35" t="inlineStr">
        <is>
          <t>• Všetky sumy sú v eurách so slovenským formátovaním (napr. 1 234,56 €).</t>
        </is>
      </c>
    </row>
    <row r="13" ht="24" customHeight="1">
      <c r="A13" s="35" t="inlineStr">
        <is>
          <t>• Dátumy sú vo formáte DD.MM.YYYY podľa slovenského štandardu.</t>
        </is>
      </c>
    </row>
  </sheetData>
  <mergeCells count="5">
    <mergeCell ref="A1:B1"/>
    <mergeCell ref="A10:B10"/>
    <mergeCell ref="A11:B11"/>
    <mergeCell ref="A12:B12"/>
    <mergeCell ref="A13: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2026-07-21T16:43:59Z</dcterms:created>
  <dcterms:modified xmlns:dcterms="http://purl.org/dc/terms/" xmlns:xsi="http://www.w3.org/2001/XMLSchema-instance" xsi:type="dcterms:W3CDTF">2026-07-21T16:43:59Z</dcterms:modified>
</cp:coreProperties>
</file>