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niha jázd" sheetId="1" state="visible" r:id="rId1"/>
    <sheet xmlns:r="http://schemas.openxmlformats.org/officeDocument/2006/relationships" name="Súhrn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0.000&quot; €&quot;"/>
    <numFmt numFmtId="165" formatCode="#,##0.0"/>
    <numFmt numFmtId="166" formatCode="#,##0&quot; km&quot;"/>
    <numFmt numFmtId="167" formatCode="# ##0,00 &quot;€&quot;"/>
    <numFmt numFmtId="168" formatCode="0.0%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0F766E"/>
      <sz val="10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22C55E"/>
      <sz val="10"/>
    </font>
  </fonts>
  <fills count="7">
    <fill>
      <patternFill/>
    </fill>
    <fill>
      <patternFill patternType="gray125"/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14B8A6"/>
      </patternFill>
    </fill>
    <fill>
      <patternFill patternType="solid">
        <fgColor rgb="000F766E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center"/>
    </xf>
    <xf numFmtId="0" fontId="0" fillId="2" borderId="0" applyAlignment="1" pivotButton="0" quotePrefix="0" xfId="0">
      <alignment horizontal="left" vertical="center"/>
    </xf>
    <xf numFmtId="0" fontId="3" fillId="4" borderId="0" pivotButton="0" quotePrefix="0" xfId="0"/>
    <xf numFmtId="164" fontId="0" fillId="2" borderId="0" applyAlignment="1" pivotButton="0" quotePrefix="0" xfId="0">
      <alignment horizontal="left" vertical="center"/>
    </xf>
    <xf numFmtId="165" fontId="0" fillId="3" borderId="0" applyAlignment="1" pivotButton="0" quotePrefix="0" xfId="0">
      <alignment horizontal="left" vertical="center"/>
    </xf>
    <xf numFmtId="0" fontId="0" fillId="0" borderId="0" applyAlignment="1" pivotButton="0" quotePrefix="0" xfId="0">
      <alignment horizontal="left" vertical="center"/>
    </xf>
    <xf numFmtId="0" fontId="3" fillId="5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/>
    </xf>
    <xf numFmtId="166" fontId="4" fillId="3" borderId="1" applyAlignment="1" pivotButton="0" quotePrefix="0" xfId="0">
      <alignment horizontal="center" vertical="center" wrapText="1"/>
    </xf>
    <xf numFmtId="165" fontId="4" fillId="2" borderId="1" applyAlignment="1" pivotButton="0" quotePrefix="0" xfId="0">
      <alignment horizontal="center" vertical="center" wrapText="1"/>
    </xf>
    <xf numFmtId="167" fontId="4" fillId="2" borderId="1" applyAlignment="1" pivotButton="0" quotePrefix="0" xfId="0">
      <alignment horizontal="center" vertical="center" wrapText="1"/>
    </xf>
    <xf numFmtId="167" fontId="4" fillId="3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left" vertical="center"/>
    </xf>
    <xf numFmtId="166" fontId="4" fillId="6" borderId="1" applyAlignment="1" pivotButton="0" quotePrefix="0" xfId="0">
      <alignment horizontal="center" vertical="center" wrapText="1"/>
    </xf>
    <xf numFmtId="167" fontId="4" fillId="6" borderId="1" applyAlignment="1" pivotButton="0" quotePrefix="0" xfId="0">
      <alignment horizontal="center" vertical="center" wrapText="1"/>
    </xf>
    <xf numFmtId="0" fontId="3" fillId="4" borderId="1" pivotButton="0" quotePrefix="0" xfId="0"/>
    <xf numFmtId="0" fontId="0" fillId="4" borderId="1" pivotButton="0" quotePrefix="0" xfId="0"/>
    <xf numFmtId="166" fontId="3" fillId="4" borderId="1" pivotButton="0" quotePrefix="0" xfId="0"/>
    <xf numFmtId="167" fontId="3" fillId="4" borderId="1" pivotButton="0" quotePrefix="0" xfId="0"/>
    <xf numFmtId="0" fontId="2" fillId="0" borderId="0" pivotButton="0" quotePrefix="0" xfId="0"/>
    <xf numFmtId="0" fontId="4" fillId="0" borderId="0" pivotButton="0" quotePrefix="0" xfId="0"/>
    <xf numFmtId="166" fontId="5" fillId="2" borderId="1" pivotButton="0" quotePrefix="0" xfId="0"/>
    <xf numFmtId="168" fontId="5" fillId="2" borderId="1" pivotButton="0" quotePrefix="0" xfId="0"/>
    <xf numFmtId="167" fontId="5" fillId="2" borderId="1" pivotButton="0" quotePrefix="0" xfId="0"/>
    <xf numFmtId="165" fontId="5" fillId="2" borderId="1" pivotButton="0" quotePrefix="0" xfId="0"/>
    <xf numFmtId="0" fontId="4" fillId="0" borderId="1" pivotButton="0" quotePrefix="0" xfId="0"/>
    <xf numFmtId="0" fontId="3" fillId="5" borderId="0" pivotButton="0" quotePrefix="0" xfId="0"/>
    <xf numFmtId="166" fontId="0" fillId="3" borderId="1" pivotButton="0" quotePrefix="0" xfId="0"/>
    <xf numFmtId="0" fontId="1" fillId="0" borderId="0" pivotButton="0" quotePrefix="0" xfId="0"/>
    <xf numFmtId="0" fontId="2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</cellXfs>
  <cellStyles count="1">
    <cellStyle name="Normal" xfId="0" builtinId="0" hidden="0"/>
  </cellStyles>
  <dxfs count="2">
    <dxf>
      <fill>
        <patternFill patternType="solid">
          <fgColor rgb="00DCFCE7"/>
        </patternFill>
      </fill>
    </dxf>
    <dxf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Rozdelenie km podľa typu jazdy</a:t>
            </a:r>
          </a:p>
        </rich>
      </tx>
    </title>
    <plotArea>
      <pieChart>
        <varyColors val="1"/>
        <ser>
          <idx val="0"/>
          <order val="0"/>
          <tx>
            <strRef>
              <f>'Súhrn'!B12</f>
            </strRef>
          </tx>
          <spPr>
            <a:ln xmlns:a="http://schemas.openxmlformats.org/drawingml/2006/main">
              <a:prstDash val="solid"/>
            </a:ln>
          </spPr>
          <cat>
            <numRef>
              <f>'Súhrn'!$A$13:$A$14</f>
            </numRef>
          </cat>
          <val>
            <numRef>
              <f>'Súhrn'!$B$13:$B$14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Náklady na PHM podľa jazdy (€)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'Kniha jázd'!L6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'Kniha jázd'!$B$7:$B$16</f>
            </numRef>
          </cat>
          <val>
            <numRef>
              <f>'Kniha jázd'!$L$7:$L$16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Dátum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17</row>
      <rowOff>0</rowOff>
    </from>
    <ext cx="576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26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14" customWidth="1" min="3" max="3"/>
    <col width="16" customWidth="1" min="4" max="4"/>
    <col width="24" customWidth="1" min="5" max="5"/>
    <col width="12" customWidth="1" min="6" max="6"/>
    <col width="13" customWidth="1" min="7" max="7"/>
    <col width="13" customWidth="1" min="8" max="8"/>
    <col width="10" customWidth="1" min="9" max="9"/>
    <col width="11" customWidth="1" min="10" max="10"/>
    <col width="10" customWidth="1" min="11" max="11"/>
    <col width="14" customWidth="1" min="12" max="12"/>
    <col width="13" customWidth="1" min="13" max="13"/>
    <col width="22" customWidth="1" min="14" max="14"/>
    <col width="3" customWidth="1" min="15" max="15"/>
    <col width="14" customWidth="1" min="16" max="16"/>
    <col width="14" customWidth="1" min="17" max="17"/>
  </cols>
  <sheetData>
    <row r="1" ht="26" customHeight="1">
      <c r="A1" s="1" t="inlineStr">
        <is>
          <t>Kniha jázd – SZČO 2026</t>
        </is>
      </c>
    </row>
    <row r="2"/>
    <row r="3">
      <c r="A3" s="2" t="inlineStr">
        <is>
          <t>Vozidlo:</t>
        </is>
      </c>
      <c r="B3" s="3" t="inlineStr">
        <is>
          <t>Škoda Octavia Combi</t>
        </is>
      </c>
      <c r="C3" s="2" t="inlineStr">
        <is>
          <t>ŠPZ:</t>
        </is>
      </c>
      <c r="D3" s="3" t="inlineStr">
        <is>
          <t>BA123XY</t>
        </is>
      </c>
      <c r="E3" s="2" t="inlineStr">
        <is>
          <t>Vodič / SZČO:</t>
        </is>
      </c>
      <c r="F3" s="3" t="inlineStr">
        <is>
          <t>Ján Novák</t>
        </is>
      </c>
      <c r="G3" s="2" t="inlineStr">
        <is>
          <t>IČO:</t>
        </is>
      </c>
      <c r="H3" s="3" t="inlineStr">
        <is>
          <t>12345678</t>
        </is>
      </c>
      <c r="P3" s="4" t="inlineStr">
        <is>
          <t>Typ vozidla</t>
        </is>
      </c>
      <c r="Q3" s="4" t="inlineStr">
        <is>
          <t>Norma (l/100km)</t>
        </is>
      </c>
    </row>
    <row r="4">
      <c r="A4" s="2" t="inlineStr">
        <is>
          <t>Typ vozidla:</t>
        </is>
      </c>
      <c r="B4" s="3" t="inlineStr">
        <is>
          <t>Osobné auto</t>
        </is>
      </c>
      <c r="C4" s="2" t="inlineStr">
        <is>
          <t>Sadzba náhrady (€/km):</t>
        </is>
      </c>
      <c r="D4" s="5" t="n">
        <v>0.239</v>
      </c>
      <c r="E4" s="2" t="inlineStr">
        <is>
          <t>Norma spotreby výrobcu (l/100km):</t>
        </is>
      </c>
      <c r="F4" s="6">
        <f>IFERROR(VLOOKUP(B4,P4:Q6,2,0),0)</f>
        <v/>
      </c>
      <c r="G4" s="7" t="n"/>
      <c r="H4" s="7" t="n"/>
      <c r="P4" t="inlineStr">
        <is>
          <t>Osobné auto</t>
        </is>
      </c>
      <c r="Q4" t="n">
        <v>6.5</v>
      </c>
    </row>
    <row r="5">
      <c r="P5" t="inlineStr">
        <is>
          <t>Dodávka</t>
        </is>
      </c>
      <c r="Q5" t="n">
        <v>8.5</v>
      </c>
    </row>
    <row r="6" ht="32" customHeight="1">
      <c r="A6" s="8" t="inlineStr">
        <is>
          <t>Č.</t>
        </is>
      </c>
      <c r="B6" s="8" t="inlineStr">
        <is>
          <t>Dátum</t>
        </is>
      </c>
      <c r="C6" s="8" t="inlineStr">
        <is>
          <t>Odkiaľ</t>
        </is>
      </c>
      <c r="D6" s="8" t="inlineStr">
        <is>
          <t>Kam</t>
        </is>
      </c>
      <c r="E6" s="8" t="inlineStr">
        <is>
          <t>Účel jazdy</t>
        </is>
      </c>
      <c r="F6" s="8" t="inlineStr">
        <is>
          <t>Typ jazdy</t>
        </is>
      </c>
      <c r="G6" s="8" t="inlineStr">
        <is>
          <t>Tachometer
štart (km)</t>
        </is>
      </c>
      <c r="H6" s="8" t="inlineStr">
        <is>
          <t>Tachometer
koniec (km)</t>
        </is>
      </c>
      <c r="I6" s="8" t="inlineStr">
        <is>
          <t>Počet km</t>
        </is>
      </c>
      <c r="J6" s="8" t="inlineStr">
        <is>
          <t>Spotreba
(l/100km)</t>
        </is>
      </c>
      <c r="K6" s="8" t="inlineStr">
        <is>
          <t>Cena PHM
(€/l)</t>
        </is>
      </c>
      <c r="L6" s="8" t="inlineStr">
        <is>
          <t>Náklady PHM (€)</t>
        </is>
      </c>
      <c r="M6" s="8" t="inlineStr">
        <is>
          <t>Základná
náhrada (€)</t>
        </is>
      </c>
      <c r="N6" s="8" t="inlineStr">
        <is>
          <t>Poznámka</t>
        </is>
      </c>
      <c r="P6" t="inlineStr">
        <is>
          <t>Motocykel</t>
        </is>
      </c>
      <c r="Q6" t="n">
        <v>4</v>
      </c>
    </row>
    <row r="7">
      <c r="A7" s="9" t="n">
        <v>1</v>
      </c>
      <c r="B7" s="9" t="inlineStr">
        <is>
          <t>01.07.2026</t>
        </is>
      </c>
      <c r="C7" s="10" t="inlineStr">
        <is>
          <t>Bratislava</t>
        </is>
      </c>
      <c r="D7" s="10" t="inlineStr">
        <is>
          <t>Trnava</t>
        </is>
      </c>
      <c r="E7" s="10" t="inlineStr">
        <is>
          <t>Obchodné rokovanie</t>
        </is>
      </c>
      <c r="F7" s="9" t="inlineStr">
        <is>
          <t>Služobná</t>
        </is>
      </c>
      <c r="G7" s="11" t="n">
        <v>15230</v>
      </c>
      <c r="H7" s="11" t="n">
        <v>15310</v>
      </c>
      <c r="I7" s="11">
        <f>H7-G7</f>
        <v/>
      </c>
      <c r="J7" s="12" t="n">
        <v>6.5</v>
      </c>
      <c r="K7" s="13" t="n">
        <v>1.65</v>
      </c>
      <c r="L7" s="14">
        <f>ROUND(I7/100*J7*K7,2)</f>
        <v/>
      </c>
      <c r="M7" s="14">
        <f>ROUND(I7*$D$4,2)</f>
        <v/>
      </c>
      <c r="N7" s="10" t="inlineStr"/>
    </row>
    <row r="8">
      <c r="A8" s="15" t="n">
        <v>2</v>
      </c>
      <c r="B8" s="15" t="inlineStr">
        <is>
          <t>02.07.2026</t>
        </is>
      </c>
      <c r="C8" s="16" t="inlineStr">
        <is>
          <t>Bratislava</t>
        </is>
      </c>
      <c r="D8" s="16" t="inlineStr">
        <is>
          <t>Nitra</t>
        </is>
      </c>
      <c r="E8" s="16" t="inlineStr">
        <is>
          <t>Dodávka tovaru klientovi</t>
        </is>
      </c>
      <c r="F8" s="15" t="inlineStr">
        <is>
          <t>Služobná</t>
        </is>
      </c>
      <c r="G8" s="17" t="n">
        <v>15310</v>
      </c>
      <c r="H8" s="17" t="n">
        <v>15420</v>
      </c>
      <c r="I8" s="17">
        <f>H8-G8</f>
        <v/>
      </c>
      <c r="J8" s="12" t="n">
        <v>6.8</v>
      </c>
      <c r="K8" s="13" t="n">
        <v>1.65</v>
      </c>
      <c r="L8" s="18">
        <f>ROUND(I8/100*J8*K8,2)</f>
        <v/>
      </c>
      <c r="M8" s="18">
        <f>ROUND(I8*$D$4,2)</f>
        <v/>
      </c>
      <c r="N8" s="16" t="inlineStr"/>
    </row>
    <row r="9">
      <c r="A9" s="9" t="n">
        <v>3</v>
      </c>
      <c r="B9" s="9" t="inlineStr">
        <is>
          <t>03.07.2026</t>
        </is>
      </c>
      <c r="C9" s="10" t="inlineStr">
        <is>
          <t>Bratislava</t>
        </is>
      </c>
      <c r="D9" s="10" t="inlineStr">
        <is>
          <t>Bratislava</t>
        </is>
      </c>
      <c r="E9" s="10" t="inlineStr">
        <is>
          <t>Súkromná jazda - nákup</t>
        </is>
      </c>
      <c r="F9" s="9" t="inlineStr">
        <is>
          <t>Súkromná</t>
        </is>
      </c>
      <c r="G9" s="11" t="n">
        <v>15420</v>
      </c>
      <c r="H9" s="11" t="n">
        <v>15450</v>
      </c>
      <c r="I9" s="11">
        <f>H9-G9</f>
        <v/>
      </c>
      <c r="J9" s="12" t="n">
        <v>7</v>
      </c>
      <c r="K9" s="13" t="n">
        <v>1.66</v>
      </c>
      <c r="L9" s="14">
        <f>ROUND(I9/100*J9*K9,2)</f>
        <v/>
      </c>
      <c r="M9" s="14">
        <f>ROUND(I9*$D$4,2)</f>
        <v/>
      </c>
      <c r="N9" s="10" t="inlineStr"/>
    </row>
    <row r="10">
      <c r="A10" s="15" t="n">
        <v>4</v>
      </c>
      <c r="B10" s="15" t="inlineStr">
        <is>
          <t>06.07.2026</t>
        </is>
      </c>
      <c r="C10" s="16" t="inlineStr">
        <is>
          <t>Bratislava</t>
        </is>
      </c>
      <c r="D10" s="16" t="inlineStr">
        <is>
          <t>Žilina</t>
        </is>
      </c>
      <c r="E10" s="16" t="inlineStr">
        <is>
          <t>Školenie</t>
        </is>
      </c>
      <c r="F10" s="15" t="inlineStr">
        <is>
          <t>Služobná</t>
        </is>
      </c>
      <c r="G10" s="17" t="n">
        <v>15450</v>
      </c>
      <c r="H10" s="17" t="n">
        <v>15680</v>
      </c>
      <c r="I10" s="17">
        <f>H10-G10</f>
        <v/>
      </c>
      <c r="J10" s="12" t="n">
        <v>6.4</v>
      </c>
      <c r="K10" s="13" t="n">
        <v>1.66</v>
      </c>
      <c r="L10" s="18">
        <f>ROUND(I10/100*J10*K10,2)</f>
        <v/>
      </c>
      <c r="M10" s="18">
        <f>ROUND(I10*$D$4,2)</f>
        <v/>
      </c>
      <c r="N10" s="16" t="inlineStr"/>
    </row>
    <row r="11">
      <c r="A11" s="9" t="n">
        <v>5</v>
      </c>
      <c r="B11" s="9" t="inlineStr">
        <is>
          <t>07.07.2026</t>
        </is>
      </c>
      <c r="C11" s="10" t="inlineStr">
        <is>
          <t>Bratislava</t>
        </is>
      </c>
      <c r="D11" s="10" t="inlineStr">
        <is>
          <t>Košice</t>
        </is>
      </c>
      <c r="E11" s="10" t="inlineStr">
        <is>
          <t>Stretnutie s klientom</t>
        </is>
      </c>
      <c r="F11" s="9" t="inlineStr">
        <is>
          <t>Služobná</t>
        </is>
      </c>
      <c r="G11" s="11" t="n">
        <v>15680</v>
      </c>
      <c r="H11" s="11" t="n">
        <v>16060</v>
      </c>
      <c r="I11" s="11">
        <f>H11-G11</f>
        <v/>
      </c>
      <c r="J11" s="12" t="n">
        <v>6.6</v>
      </c>
      <c r="K11" s="13" t="n">
        <v>1.67</v>
      </c>
      <c r="L11" s="14">
        <f>ROUND(I11/100*J11*K11,2)</f>
        <v/>
      </c>
      <c r="M11" s="14">
        <f>ROUND(I11*$D$4,2)</f>
        <v/>
      </c>
      <c r="N11" s="10" t="inlineStr"/>
    </row>
    <row r="12">
      <c r="A12" s="15" t="n">
        <v>6</v>
      </c>
      <c r="B12" s="15" t="inlineStr">
        <is>
          <t>08.07.2026</t>
        </is>
      </c>
      <c r="C12" s="16" t="inlineStr">
        <is>
          <t>Bratislava</t>
        </is>
      </c>
      <c r="D12" s="16" t="inlineStr">
        <is>
          <t>Piešťany</t>
        </is>
      </c>
      <c r="E12" s="16" t="inlineStr">
        <is>
          <t>Servis vozidla</t>
        </is>
      </c>
      <c r="F12" s="15" t="inlineStr">
        <is>
          <t>Súkromná</t>
        </is>
      </c>
      <c r="G12" s="17" t="n">
        <v>16060</v>
      </c>
      <c r="H12" s="17" t="n">
        <v>16130</v>
      </c>
      <c r="I12" s="17">
        <f>H12-G12</f>
        <v/>
      </c>
      <c r="J12" s="12" t="n">
        <v>6.9</v>
      </c>
      <c r="K12" s="13" t="n">
        <v>1.67</v>
      </c>
      <c r="L12" s="18">
        <f>ROUND(I12/100*J12*K12,2)</f>
        <v/>
      </c>
      <c r="M12" s="18">
        <f>ROUND(I12*$D$4,2)</f>
        <v/>
      </c>
      <c r="N12" s="16" t="inlineStr"/>
    </row>
    <row r="13">
      <c r="A13" s="9" t="n">
        <v>7</v>
      </c>
      <c r="B13" s="9" t="inlineStr">
        <is>
          <t>09.07.2026</t>
        </is>
      </c>
      <c r="C13" s="10" t="inlineStr">
        <is>
          <t>Bratislava</t>
        </is>
      </c>
      <c r="D13" s="10" t="inlineStr">
        <is>
          <t>Prešov</t>
        </is>
      </c>
      <c r="E13" s="10" t="inlineStr">
        <is>
          <t>Dodávka tovaru</t>
        </is>
      </c>
      <c r="F13" s="9" t="inlineStr">
        <is>
          <t>Služobná</t>
        </is>
      </c>
      <c r="G13" s="11" t="n">
        <v>16130</v>
      </c>
      <c r="H13" s="11" t="n">
        <v>16480</v>
      </c>
      <c r="I13" s="11">
        <f>H13-G13</f>
        <v/>
      </c>
      <c r="J13" s="12" t="n">
        <v>6.7</v>
      </c>
      <c r="K13" s="13" t="n">
        <v>1.68</v>
      </c>
      <c r="L13" s="14">
        <f>ROUND(I13/100*J13*K13,2)</f>
        <v/>
      </c>
      <c r="M13" s="14">
        <f>ROUND(I13*$D$4,2)</f>
        <v/>
      </c>
      <c r="N13" s="10" t="inlineStr"/>
    </row>
    <row r="14">
      <c r="A14" s="15" t="n">
        <v>8</v>
      </c>
      <c r="B14" s="15" t="inlineStr">
        <is>
          <t>10.07.2026</t>
        </is>
      </c>
      <c r="C14" s="16" t="inlineStr">
        <is>
          <t>Bratislava</t>
        </is>
      </c>
      <c r="D14" s="16" t="inlineStr">
        <is>
          <t>Banská Bystrica</t>
        </is>
      </c>
      <c r="E14" s="16" t="inlineStr">
        <is>
          <t>Obchodné stretnutie</t>
        </is>
      </c>
      <c r="F14" s="15" t="inlineStr">
        <is>
          <t>Služobná</t>
        </is>
      </c>
      <c r="G14" s="17" t="n">
        <v>16480</v>
      </c>
      <c r="H14" s="17" t="n">
        <v>16690</v>
      </c>
      <c r="I14" s="17">
        <f>H14-G14</f>
        <v/>
      </c>
      <c r="J14" s="12" t="n">
        <v>6.5</v>
      </c>
      <c r="K14" s="13" t="n">
        <v>1.68</v>
      </c>
      <c r="L14" s="18">
        <f>ROUND(I14/100*J14*K14,2)</f>
        <v/>
      </c>
      <c r="M14" s="18">
        <f>ROUND(I14*$D$4,2)</f>
        <v/>
      </c>
      <c r="N14" s="16" t="inlineStr"/>
    </row>
    <row r="15">
      <c r="A15" s="9" t="n">
        <v>9</v>
      </c>
      <c r="B15" s="9" t="inlineStr">
        <is>
          <t>13.07.2026</t>
        </is>
      </c>
      <c r="C15" s="10" t="inlineStr">
        <is>
          <t>Bratislava</t>
        </is>
      </c>
      <c r="D15" s="10" t="inlineStr">
        <is>
          <t>Bratislava</t>
        </is>
      </c>
      <c r="E15" s="10" t="inlineStr">
        <is>
          <t>Súkromná jazda</t>
        </is>
      </c>
      <c r="F15" s="9" t="inlineStr">
        <is>
          <t>Súkromná</t>
        </is>
      </c>
      <c r="G15" s="11" t="n">
        <v>16690</v>
      </c>
      <c r="H15" s="11" t="n">
        <v>16720</v>
      </c>
      <c r="I15" s="11">
        <f>H15-G15</f>
        <v/>
      </c>
      <c r="J15" s="12" t="n">
        <v>7.1</v>
      </c>
      <c r="K15" s="13" t="n">
        <v>1.68</v>
      </c>
      <c r="L15" s="14">
        <f>ROUND(I15/100*J15*K15,2)</f>
        <v/>
      </c>
      <c r="M15" s="14">
        <f>ROUND(I15*$D$4,2)</f>
        <v/>
      </c>
      <c r="N15" s="10" t="inlineStr"/>
    </row>
    <row r="16">
      <c r="A16" s="15" t="n">
        <v>10</v>
      </c>
      <c r="B16" s="15" t="inlineStr">
        <is>
          <t>14.07.2026</t>
        </is>
      </c>
      <c r="C16" s="16" t="inlineStr">
        <is>
          <t>Bratislava</t>
        </is>
      </c>
      <c r="D16" s="16" t="inlineStr">
        <is>
          <t>Trenčín</t>
        </is>
      </c>
      <c r="E16" s="16" t="inlineStr">
        <is>
          <t>Prezentácia produktov</t>
        </is>
      </c>
      <c r="F16" s="15" t="inlineStr">
        <is>
          <t>Služobná</t>
        </is>
      </c>
      <c r="G16" s="17" t="n">
        <v>16720</v>
      </c>
      <c r="H16" s="17" t="n">
        <v>16910</v>
      </c>
      <c r="I16" s="17">
        <f>H16-G16</f>
        <v/>
      </c>
      <c r="J16" s="12" t="n">
        <v>6.6</v>
      </c>
      <c r="K16" s="13" t="n">
        <v>1.69</v>
      </c>
      <c r="L16" s="18">
        <f>ROUND(I16/100*J16*K16,2)</f>
        <v/>
      </c>
      <c r="M16" s="18">
        <f>ROUND(I16*$D$4,2)</f>
        <v/>
      </c>
      <c r="N16" s="16" t="inlineStr"/>
    </row>
    <row r="17">
      <c r="A17" s="19" t="inlineStr">
        <is>
          <t>SPOLU</t>
        </is>
      </c>
      <c r="B17" s="20" t="n"/>
      <c r="C17" s="20" t="n"/>
      <c r="D17" s="20" t="n"/>
      <c r="E17" s="20" t="n"/>
      <c r="F17" s="20" t="n"/>
      <c r="G17" s="20" t="n"/>
      <c r="H17" s="20" t="n"/>
      <c r="I17" s="21">
        <f>SUM(I7:I16)</f>
        <v/>
      </c>
      <c r="J17" s="20" t="n"/>
      <c r="K17" s="20" t="n"/>
      <c r="L17" s="22">
        <f>SUM(L7:L16)</f>
        <v/>
      </c>
      <c r="M17" s="22">
        <f>SUM(M7:M16)</f>
        <v/>
      </c>
      <c r="N17" s="20" t="n"/>
    </row>
    <row r="18"/>
    <row r="19">
      <c r="A19" s="23" t="inlineStr">
        <is>
          <t>Súhrnné ukazovatele</t>
        </is>
      </c>
    </row>
    <row r="20">
      <c r="A20" s="24" t="inlineStr">
        <is>
          <t>Celkový počet km:</t>
        </is>
      </c>
      <c r="C20" s="25">
        <f>I17</f>
        <v/>
      </c>
    </row>
    <row r="21">
      <c r="A21" s="24" t="inlineStr">
        <is>
          <t>Počet služobných km:</t>
        </is>
      </c>
      <c r="C21" s="25">
        <f>SUMIF(F7:F16,"Služobná",I7:I16)</f>
        <v/>
      </c>
    </row>
    <row r="22">
      <c r="A22" s="24" t="inlineStr">
        <is>
          <t>Počet súkromných km:</t>
        </is>
      </c>
      <c r="C22" s="25">
        <f>SUMIF(F7:F16,"Súkromná",I7:I16)</f>
        <v/>
      </c>
    </row>
    <row r="23">
      <c r="A23" s="24" t="inlineStr">
        <is>
          <t>Podiel služobných km (%):</t>
        </is>
      </c>
      <c r="C23" s="26">
        <f>IFERROR(C21/C20,0)</f>
        <v/>
      </c>
    </row>
    <row r="24">
      <c r="A24" s="24" t="inlineStr">
        <is>
          <t>Celkové náklady na PHM (€):</t>
        </is>
      </c>
      <c r="C24" s="27">
        <f>L17</f>
        <v/>
      </c>
    </row>
    <row r="25">
      <c r="A25" s="24" t="inlineStr">
        <is>
          <t>Celková základná náhrada (€):</t>
        </is>
      </c>
      <c r="C25" s="27">
        <f>M17</f>
        <v/>
      </c>
    </row>
    <row r="26">
      <c r="A26" s="24" t="inlineStr">
        <is>
          <t>Priemerná spotreba (l/100km):</t>
        </is>
      </c>
      <c r="C26" s="28">
        <f>IFERROR(AVERAGE(J7:J16),0)</f>
        <v/>
      </c>
    </row>
  </sheetData>
  <mergeCells count="1">
    <mergeCell ref="A1:N1"/>
  </mergeCells>
  <conditionalFormatting sqref="F7:F16">
    <cfRule type="expression" priority="1" dxfId="0" stopIfTrue="1">
      <formula>$F7="Služobná"</formula>
    </cfRule>
    <cfRule type="expression" priority="2" dxfId="1" stopIfTrue="1">
      <formula>$F7="Súkromná"</formula>
    </cfRule>
  </conditionalFormatting>
  <dataValidations count="2">
    <dataValidation sqref="F7:F16" showErrorMessage="1" showInputMessage="1" allowBlank="1" type="list">
      <formula1>"Služobná,Súkromná"</formula1>
    </dataValidation>
    <dataValidation sqref="B4" showErrorMessage="1" showInputMessage="1" allowBlank="1" type="list">
      <formula1>"Osobné auto,Dodávka,Motocykel"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  <col width="4" customWidth="1" min="3" max="3"/>
    <col width="14" customWidth="1" min="4" max="4"/>
  </cols>
  <sheetData>
    <row r="1" ht="26" customHeight="1">
      <c r="A1" s="1" t="inlineStr">
        <is>
          <t>Súhrn a prehľad jázd 2026</t>
        </is>
      </c>
    </row>
    <row r="2"/>
    <row r="3">
      <c r="A3" s="4" t="inlineStr">
        <is>
          <t>Kľúčové ukazovatele</t>
        </is>
      </c>
    </row>
    <row r="4">
      <c r="A4" s="29" t="inlineStr">
        <is>
          <t>Celkový počet km</t>
        </is>
      </c>
      <c r="B4" s="25">
        <f>'Kniha jázd'!C20</f>
        <v/>
      </c>
    </row>
    <row r="5">
      <c r="A5" s="29" t="inlineStr">
        <is>
          <t>Náklady na PHM spolu</t>
        </is>
      </c>
      <c r="B5" s="27">
        <f>'Kniha jázd'!C24</f>
        <v/>
      </c>
    </row>
    <row r="6">
      <c r="A6" s="29" t="inlineStr">
        <is>
          <t>Základná náhrada spolu</t>
        </is>
      </c>
      <c r="B6" s="27">
        <f>'Kniha jázd'!C25</f>
        <v/>
      </c>
    </row>
    <row r="7">
      <c r="A7" s="29" t="inlineStr">
        <is>
          <t>Priemerná spotreba (l/100km)</t>
        </is>
      </c>
      <c r="B7" s="28">
        <f>'Kniha jázd'!C26</f>
        <v/>
      </c>
    </row>
    <row r="8">
      <c r="A8" s="29" t="inlineStr">
        <is>
          <t>Podiel služobných km</t>
        </is>
      </c>
      <c r="B8" s="26">
        <f>'Kniha jázd'!C23</f>
        <v/>
      </c>
    </row>
    <row r="9"/>
    <row r="10"/>
    <row r="11">
      <c r="A11" s="4" t="inlineStr">
        <is>
          <t>Rozdelenie km podľa typu jazdy</t>
        </is>
      </c>
    </row>
    <row r="12">
      <c r="A12" s="30" t="inlineStr">
        <is>
          <t>Typ jazdy</t>
        </is>
      </c>
      <c r="B12" s="30" t="inlineStr">
        <is>
          <t>Počet km</t>
        </is>
      </c>
    </row>
    <row r="13">
      <c r="A13" s="29" t="inlineStr">
        <is>
          <t>Služobná</t>
        </is>
      </c>
      <c r="B13" s="31">
        <f>SUMIF('Kniha jázd'!F7:F16,"Služobná",'Kniha jázd'!I7:I16)</f>
        <v/>
      </c>
    </row>
    <row r="14">
      <c r="A14" s="29" t="inlineStr">
        <is>
          <t>Súkromná</t>
        </is>
      </c>
      <c r="B14" s="31">
        <f>SUMIF('Kniha jázd'!F7:F16,"Súkromná",'Kniha jázd'!I7:I16)</f>
        <v/>
      </c>
    </row>
  </sheetData>
  <mergeCells count="3">
    <mergeCell ref="A1:F1"/>
    <mergeCell ref="A3:B3"/>
    <mergeCell ref="A11:B1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 ht="24" customHeight="1">
      <c r="A1" s="32" t="inlineStr">
        <is>
          <t>Návod na použitie zošita</t>
        </is>
      </c>
    </row>
    <row r="2"/>
    <row r="3" ht="60" customHeight="1">
      <c r="A3" s="33" t="inlineStr">
        <is>
          <t>Kniha jázd</t>
        </is>
      </c>
      <c r="B3" s="34" t="inlineStr">
        <is>
          <t>Hlavný hárok pre evidenciu jázd SZČO. Vyplňte údaje o vozidle a vodičovi v horných riadkoch (žlté polia). Do tabuľky zapisujte každú jazdu - dátum, trasu, účel, typ jazdy (Služobná/Súkromná - výber zo zoznamu), stav tachometra na začiatku a konci, spotrebu a cenu PHM. Počet km, náklady na PHM a základná náhrada sa počítajú automaticky pomocou vzorcov.</t>
        </is>
      </c>
    </row>
    <row r="4" ht="60" customHeight="1">
      <c r="A4" s="33" t="inlineStr">
        <is>
          <t>Typ jazdy</t>
        </is>
      </c>
      <c r="B4" s="34" t="inlineStr">
        <is>
          <t>Vyberte zo zoznamu 'Služobná' alebo 'Súkromná'. Riadky sú automaticky farebne odlíšené - zelená pre služobné jazdy, červená pre súkromné.</t>
        </is>
      </c>
    </row>
    <row r="5" ht="60" customHeight="1">
      <c r="A5" s="33" t="inlineStr">
        <is>
          <t>Základná náhrada</t>
        </is>
      </c>
      <c r="B5" s="34" t="inlineStr">
        <is>
          <t>Sadzba základnej náhrady za km (€/km) sa nastavuje v bunke D4. Aktuálnu zákonnú sadzbu si overte na stránke Ministerstva práce SR pred použitím na daňové účely.</t>
        </is>
      </c>
    </row>
    <row r="6" ht="60" customHeight="1">
      <c r="A6" s="33" t="inlineStr">
        <is>
          <t>Súhrn</t>
        </is>
      </c>
      <c r="B6" s="34" t="inlineStr">
        <is>
          <t>Prehľadový hárok s kľúčovými ukazovateľmi (celkové km, náklady na PHM, základná náhrada, priemerná spotreba) a grafmi znázorňujúcimi rozdelenie jázd a náklady na PHM v čase.</t>
        </is>
      </c>
    </row>
    <row r="7" ht="60" customHeight="1">
      <c r="A7" s="33" t="inlineStr">
        <is>
          <t>Norma spotreby</t>
        </is>
      </c>
      <c r="B7" s="34" t="inlineStr">
        <is>
          <t>V bunke F4 sa pomocou funkcie VLOOKUP automaticky dopočíta norma spotreby výrobcu podľa vybraného typu vozidla z tabuľky v stĺpcoch P a Q.</t>
        </is>
      </c>
    </row>
    <row r="8" ht="60" customHeight="1">
      <c r="A8" s="33" t="inlineStr">
        <is>
          <t>Daňové účely</t>
        </is>
      </c>
      <c r="B8" s="34" t="inlineStr">
        <is>
          <t>Kniha jázd slúži SZČO ako podklad na preukázanie použitia vozidla na podnikanie pri uplatňovaní skutočných výdavkov na PHM alebo paušálnych výdavkov podľa zákona o dani z príjmov.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2026-07-21T17:01:04Z</dcterms:created>
  <dcterms:modified xmlns:dcterms="http://purl.org/dc/terms/" xmlns:xsi="http://www.w3.org/2001/XMLSchema-instance" xsi:type="dcterms:W3CDTF">2026-07-21T17:01:04Z</dcterms:modified>
</cp:coreProperties>
</file>