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hladavky" sheetId="1" state="visible" r:id="rId1"/>
    <sheet xmlns:r="http://schemas.openxmlformats.org/officeDocument/2006/relationships" name="Súhrn" sheetId="2" state="visible" r:id="rId2"/>
    <sheet xmlns:r="http://schemas.openxmlformats.org/officeDocument/2006/relationships" name="Číselníky" sheetId="3" state="visible" r:id="rId3"/>
    <sheet xmlns:r="http://schemas.openxmlformats.org/officeDocument/2006/relationships" name="Návo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 ##0,00 &quot;€&quot;"/>
  </numFmts>
  <fonts count="13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color rgb="00FFFFFF"/>
      <sz val="10"/>
    </font>
    <font>
      <b val="1"/>
      <color rgb="000F766E"/>
      <sz val="12"/>
    </font>
    <font>
      <b val="1"/>
      <color rgb="00166534"/>
    </font>
    <font>
      <b val="1"/>
      <color rgb="000F766E"/>
    </font>
    <font>
      <b val="1"/>
      <color rgb="00991B1B"/>
    </font>
    <font>
      <b val="1"/>
      <color rgb="0092400E"/>
    </font>
    <font>
      <b val="1"/>
      <color rgb="00FFFFFF"/>
      <sz val="13"/>
    </font>
    <font>
      <i val="1"/>
      <color rgb="006B7280"/>
      <sz val="9"/>
    </font>
    <font>
      <b val="1"/>
      <color rgb="001E293B"/>
      <sz val="10"/>
    </font>
    <font>
      <color rgb="00374151"/>
      <sz val="10"/>
    </font>
  </fonts>
  <fills count="13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DCFCE7"/>
      </patternFill>
    </fill>
    <fill>
      <patternFill patternType="solid">
        <fgColor rgb="00FEE2E2"/>
      </patternFill>
    </fill>
    <fill>
      <patternFill patternType="solid">
        <fgColor rgb="00FEF9C3"/>
      </patternFill>
    </fill>
    <fill>
      <patternFill patternType="solid">
        <fgColor rgb="00E2E8F0"/>
      </patternFill>
    </fill>
    <fill>
      <patternFill patternType="solid">
        <fgColor rgb="00DC262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left" vertical="center"/>
    </xf>
    <xf numFmtId="9" fontId="0" fillId="4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left" vertical="center"/>
    </xf>
    <xf numFmtId="1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left" vertical="center"/>
    </xf>
    <xf numFmtId="1" fontId="0" fillId="5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/>
    </xf>
    <xf numFmtId="165" fontId="2" fillId="2" borderId="1" applyAlignment="1" pivotButton="0" quotePrefix="0" xfId="0">
      <alignment horizontal="right" vertical="center"/>
    </xf>
    <xf numFmtId="0" fontId="0" fillId="2" borderId="1" pivotButton="0" quotePrefix="0" xfId="0"/>
    <xf numFmtId="0" fontId="2" fillId="6" borderId="0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/>
    </xf>
    <xf numFmtId="165" fontId="4" fillId="7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center" vertical="center" wrapText="1"/>
    </xf>
    <xf numFmtId="165" fontId="6" fillId="7" borderId="1" applyAlignment="1" pivotButton="0" quotePrefix="0" xfId="0">
      <alignment horizontal="right" vertical="center"/>
    </xf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1" fontId="4" fillId="7" borderId="1" applyAlignment="1" pivotButton="0" quotePrefix="0" xfId="0">
      <alignment horizontal="right" vertical="center"/>
    </xf>
    <xf numFmtId="9" fontId="4" fillId="7" borderId="1" applyAlignment="1" pivotButton="0" quotePrefix="0" xfId="0">
      <alignment horizontal="right" vertical="center"/>
    </xf>
    <xf numFmtId="0" fontId="9" fillId="2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6" borderId="1" applyAlignment="1" pivotButton="0" quotePrefix="0" xfId="0">
      <alignment horizontal="left" vertical="center"/>
    </xf>
    <xf numFmtId="0" fontId="11" fillId="11" borderId="1" applyAlignment="1" pivotButton="0" quotePrefix="0" xfId="0">
      <alignment horizontal="left" vertical="center"/>
    </xf>
    <xf numFmtId="0" fontId="12" fillId="3" borderId="1" applyAlignment="1" pivotButton="0" quotePrefix="0" xfId="0">
      <alignment horizontal="left" vertical="center" wrapText="1"/>
    </xf>
    <xf numFmtId="0" fontId="2" fillId="12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165" fontId="2" fillId="2" borderId="1" applyAlignment="1" pivotButton="0" quotePrefix="0" xfId="0">
      <alignment horizontal="right" vertical="center"/>
    </xf>
    <xf numFmtId="165" fontId="4" fillId="7" borderId="1" applyAlignment="1" pivotButton="0" quotePrefix="0" xfId="0">
      <alignment horizontal="right" vertical="center"/>
    </xf>
    <xf numFmtId="165" fontId="6" fillId="7" borderId="1" applyAlignment="1" pivotButton="0" quotePrefix="0" xfId="0">
      <alignment horizontal="right" vertical="center"/>
    </xf>
  </cellXfs>
  <cellStyles count="1">
    <cellStyle name="Normal" xfId="0" builtinId="0" hidden="0"/>
  </cellStyles>
  <dxfs count="3">
    <dxf>
      <font>
        <b val="1"/>
        <color rgb="00166534"/>
      </font>
      <fill>
        <patternFill patternType="solid">
          <fgColor rgb="00DCFCE7"/>
        </patternFill>
      </fill>
    </dxf>
    <dxf>
      <font>
        <b val="1"/>
        <color rgb="00991B1B"/>
      </font>
      <fill>
        <patternFill patternType="solid">
          <fgColor rgb="00FEE2E2"/>
        </patternFill>
      </fill>
    </dxf>
    <dxf>
      <font>
        <b val="1"/>
        <color rgb="0092400E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Pohľadávky podľa stavu – počet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'Súhrn'!E4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'Súhrn'!$D$5:$D$7</f>
            </numRef>
          </cat>
          <val>
            <numRef>
              <f>'Súhrn'!$E$5:$E$7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Stav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Počet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Podiel pohľadávok podľa stavu – suma</a:t>
            </a:r>
          </a:p>
        </rich>
      </tx>
    </title>
    <plotArea>
      <pieChart>
        <varyColors val="1"/>
        <ser>
          <idx val="0"/>
          <order val="0"/>
          <tx>
            <strRef>
              <f>'Súhrn'!F4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6534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991B1B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92400E"/>
              </a:solidFill>
              <a:ln xmlns:a="http://schemas.openxmlformats.org/drawingml/2006/main">
                <a:prstDash val="solid"/>
              </a:ln>
            </spPr>
          </dPt>
          <cat>
            <numRef>
              <f>'Súhrn'!$D$5:$D$7</f>
            </numRef>
          </cat>
          <val>
            <numRef>
              <f>'Súhrn'!$F$5:$F$7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14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14" customWidth="1" min="3" max="3"/>
    <col width="24" customWidth="1" min="4" max="4"/>
    <col width="12" customWidth="1" min="5" max="5"/>
    <col width="14" customWidth="1" min="6" max="6"/>
    <col width="14" customWidth="1" min="7" max="7"/>
    <col width="24" customWidth="1" min="8" max="8"/>
    <col width="14" customWidth="1" min="9" max="9"/>
    <col width="12" customWidth="1" min="10" max="10"/>
    <col width="12" customWidth="1" min="11" max="11"/>
    <col width="14" customWidth="1" min="12" max="12"/>
    <col width="16" customWidth="1" min="13" max="13"/>
    <col width="14" customWidth="1" min="14" max="14"/>
    <col width="16" customWidth="1" min="15" max="15"/>
    <col width="14" customWidth="1" min="16" max="16"/>
    <col width="16" customWidth="1" min="17" max="17"/>
    <col width="20" customWidth="1" min="18" max="18"/>
  </cols>
  <sheetData>
    <row r="1" ht="32" customHeight="1">
      <c r="A1" s="1" t="inlineStr">
        <is>
          <t>KNIHA POHĽADÁVOK 2026</t>
        </is>
      </c>
    </row>
    <row r="2" ht="36" customHeight="1">
      <c r="A2" s="2" t="inlineStr">
        <is>
          <t>ID</t>
        </is>
      </c>
      <c r="B2" s="2" t="inlineStr">
        <is>
          <t>Dátum vystavenia</t>
        </is>
      </c>
      <c r="C2" s="2" t="inlineStr">
        <is>
          <t>Číslo faktúry</t>
        </is>
      </c>
      <c r="D2" s="2" t="inlineStr">
        <is>
          <t>Odberateľ</t>
        </is>
      </c>
      <c r="E2" s="2" t="inlineStr">
        <is>
          <t>IČO</t>
        </is>
      </c>
      <c r="F2" s="2" t="inlineStr">
        <is>
          <t>DIČ</t>
        </is>
      </c>
      <c r="G2" s="2" t="inlineStr">
        <is>
          <t>Mesto</t>
        </is>
      </c>
      <c r="H2" s="2" t="inlineStr">
        <is>
          <t>Predmet plnenia</t>
        </is>
      </c>
      <c r="I2" s="2" t="inlineStr">
        <is>
          <t>Suma bez DPH</t>
        </is>
      </c>
      <c r="J2" s="2" t="inlineStr">
        <is>
          <t>Sadzba DPH</t>
        </is>
      </c>
      <c r="K2" s="2" t="inlineStr">
        <is>
          <t>DPH</t>
        </is>
      </c>
      <c r="L2" s="2" t="inlineStr">
        <is>
          <t>Suma spolu</t>
        </is>
      </c>
      <c r="M2" s="2" t="inlineStr">
        <is>
          <t>Dátum splatnosti</t>
        </is>
      </c>
      <c r="N2" s="2" t="inlineStr">
        <is>
          <t>Dátum úhrady</t>
        </is>
      </c>
      <c r="O2" s="2" t="inlineStr">
        <is>
          <t>Dní po splatnosti</t>
        </is>
      </c>
      <c r="P2" s="2" t="inlineStr">
        <is>
          <t>Stav</t>
        </is>
      </c>
      <c r="Q2" s="2" t="inlineStr">
        <is>
          <t>Zostáva uhradiť</t>
        </is>
      </c>
      <c r="R2" s="2" t="inlineStr">
        <is>
          <t>Poznámka</t>
        </is>
      </c>
    </row>
    <row r="3" ht="18" customHeight="1">
      <c r="A3" s="3" t="n">
        <v>1</v>
      </c>
      <c r="B3" s="37" t="n">
        <v>46032</v>
      </c>
      <c r="C3" s="5" t="inlineStr">
        <is>
          <t>FAK-2026-001</t>
        </is>
      </c>
      <c r="D3" s="5" t="inlineStr">
        <is>
          <t>NOVAK Trade s.r.o.</t>
        </is>
      </c>
      <c r="E3" s="5" t="inlineStr">
        <is>
          <t>12345678</t>
        </is>
      </c>
      <c r="F3" s="5" t="inlineStr">
        <is>
          <t>SK2012345678</t>
        </is>
      </c>
      <c r="G3" s="5" t="inlineStr">
        <is>
          <t>Bratislava</t>
        </is>
      </c>
      <c r="H3" s="5" t="inlineStr">
        <is>
          <t>Konzultačné služby</t>
        </is>
      </c>
      <c r="I3" s="38" t="n">
        <v>2500</v>
      </c>
      <c r="J3" s="7" t="n">
        <v>0.2</v>
      </c>
      <c r="K3" s="39">
        <f>I3*J3</f>
        <v/>
      </c>
      <c r="L3" s="39">
        <f>I3+K3</f>
        <v/>
      </c>
      <c r="M3" s="40" t="n">
        <v>46046</v>
      </c>
      <c r="N3" s="40" t="n">
        <v>46044</v>
      </c>
      <c r="O3" s="10">
        <f>IF(N3&lt;&gt;"",N3-M3,TODAY()-M3)</f>
        <v/>
      </c>
      <c r="P3" s="3">
        <f>IF(N3&lt;&gt;"","Uhradená",IF(TODAY()&gt;M3,"Po splatnosti","Splatná"))</f>
        <v/>
      </c>
      <c r="Q3" s="39">
        <f>IF(N3&lt;&gt;"",0,L3)</f>
        <v/>
      </c>
      <c r="R3" s="5" t="inlineStr">
        <is>
          <t>Uhradené včas</t>
        </is>
      </c>
    </row>
    <row r="4" ht="18" customHeight="1">
      <c r="A4" s="11" t="n">
        <v>2</v>
      </c>
      <c r="B4" s="41" t="n">
        <v>46042</v>
      </c>
      <c r="C4" s="13" t="inlineStr">
        <is>
          <t>FAK-2026-002</t>
        </is>
      </c>
      <c r="D4" s="13" t="inlineStr">
        <is>
          <t>KOVA Servis s.r.o.</t>
        </is>
      </c>
      <c r="E4" s="13" t="inlineStr">
        <is>
          <t>23456789</t>
        </is>
      </c>
      <c r="F4" s="13" t="inlineStr">
        <is>
          <t>SK2023456789</t>
        </is>
      </c>
      <c r="G4" s="13" t="inlineStr">
        <is>
          <t>Košice</t>
        </is>
      </c>
      <c r="H4" s="13" t="inlineStr">
        <is>
          <t>Oprava zariadení</t>
        </is>
      </c>
      <c r="I4" s="38" t="n">
        <v>850</v>
      </c>
      <c r="J4" s="7" t="n">
        <v>0.2</v>
      </c>
      <c r="K4" s="42">
        <f>I4*J4</f>
        <v/>
      </c>
      <c r="L4" s="42">
        <f>I4+K4</f>
        <v/>
      </c>
      <c r="M4" s="40" t="n">
        <v>46056</v>
      </c>
      <c r="N4" s="40" t="n">
        <v>46058</v>
      </c>
      <c r="O4" s="15">
        <f>IF(N4&lt;&gt;"",N4-M4,TODAY()-M4)</f>
        <v/>
      </c>
      <c r="P4" s="11">
        <f>IF(N4&lt;&gt;"","Uhradená",IF(TODAY()&gt;M4,"Po splatnosti","Splatná"))</f>
        <v/>
      </c>
      <c r="Q4" s="42">
        <f>IF(N4&lt;&gt;"",0,L4)</f>
        <v/>
      </c>
      <c r="R4" s="13" t="inlineStr"/>
    </row>
    <row r="5" ht="18" customHeight="1">
      <c r="A5" s="3" t="n">
        <v>3</v>
      </c>
      <c r="B5" s="37" t="n">
        <v>46056</v>
      </c>
      <c r="C5" s="5" t="inlineStr">
        <is>
          <t>FAK-2026-003</t>
        </is>
      </c>
      <c r="D5" s="5" t="inlineStr">
        <is>
          <t>HRV Logistics s.r.o.</t>
        </is>
      </c>
      <c r="E5" s="5" t="inlineStr">
        <is>
          <t>34567890</t>
        </is>
      </c>
      <c r="F5" s="5" t="inlineStr">
        <is>
          <t>SK2034567890</t>
        </is>
      </c>
      <c r="G5" s="5" t="inlineStr">
        <is>
          <t>Žilina</t>
        </is>
      </c>
      <c r="H5" s="5" t="inlineStr">
        <is>
          <t>Dopravné služby</t>
        </is>
      </c>
      <c r="I5" s="38" t="n">
        <v>4200</v>
      </c>
      <c r="J5" s="7" t="n">
        <v>0.2</v>
      </c>
      <c r="K5" s="39">
        <f>I5*J5</f>
        <v/>
      </c>
      <c r="L5" s="39">
        <f>I5+K5</f>
        <v/>
      </c>
      <c r="M5" s="40" t="n">
        <v>46086</v>
      </c>
      <c r="N5" s="16" t="n"/>
      <c r="O5" s="10">
        <f>IF(N5&lt;&gt;"",N5-M5,TODAY()-M5)</f>
        <v/>
      </c>
      <c r="P5" s="3">
        <f>IF(N5&lt;&gt;"","Uhradená",IF(TODAY()&gt;M5,"Po splatnosti","Splatná"))</f>
        <v/>
      </c>
      <c r="Q5" s="39">
        <f>IF(N5&lt;&gt;"",0,L5)</f>
        <v/>
      </c>
      <c r="R5" s="5" t="inlineStr">
        <is>
          <t>Čaká na úhradu</t>
        </is>
      </c>
    </row>
    <row r="6" ht="18" customHeight="1">
      <c r="A6" s="11" t="n">
        <v>4</v>
      </c>
      <c r="B6" s="41" t="n">
        <v>46067</v>
      </c>
      <c r="C6" s="13" t="inlineStr">
        <is>
          <t>FAK-2026-004</t>
        </is>
      </c>
      <c r="D6" s="13" t="inlineStr">
        <is>
          <t>TOTH Consulting s.r.o.</t>
        </is>
      </c>
      <c r="E6" s="13" t="inlineStr">
        <is>
          <t>45678901</t>
        </is>
      </c>
      <c r="F6" s="13" t="inlineStr">
        <is>
          <t>SK2045678901</t>
        </is>
      </c>
      <c r="G6" s="13" t="inlineStr">
        <is>
          <t>Nitra</t>
        </is>
      </c>
      <c r="H6" s="13" t="inlineStr">
        <is>
          <t>Poradenstvo – IT</t>
        </is>
      </c>
      <c r="I6" s="38" t="n">
        <v>1800</v>
      </c>
      <c r="J6" s="7" t="n">
        <v>0.2</v>
      </c>
      <c r="K6" s="42">
        <f>I6*J6</f>
        <v/>
      </c>
      <c r="L6" s="42">
        <f>I6+K6</f>
        <v/>
      </c>
      <c r="M6" s="40" t="n">
        <v>46081</v>
      </c>
      <c r="N6" s="16" t="n"/>
      <c r="O6" s="15">
        <f>IF(N6&lt;&gt;"",N6-M6,TODAY()-M6)</f>
        <v/>
      </c>
      <c r="P6" s="11">
        <f>IF(N6&lt;&gt;"","Uhradená",IF(TODAY()&gt;M6,"Po splatnosti","Splatná"))</f>
        <v/>
      </c>
      <c r="Q6" s="42">
        <f>IF(N6&lt;&gt;"",0,L6)</f>
        <v/>
      </c>
      <c r="R6" s="13" t="inlineStr">
        <is>
          <t>Po splatnosti</t>
        </is>
      </c>
    </row>
    <row r="7" ht="18" customHeight="1">
      <c r="A7" s="3" t="n">
        <v>5</v>
      </c>
      <c r="B7" s="37" t="n">
        <v>46082</v>
      </c>
      <c r="C7" s="5" t="inlineStr">
        <is>
          <t>FAK-2026-005</t>
        </is>
      </c>
      <c r="D7" s="5" t="inlineStr">
        <is>
          <t>BALAZ Elektro s.r.o.</t>
        </is>
      </c>
      <c r="E7" s="5" t="inlineStr">
        <is>
          <t>56789012</t>
        </is>
      </c>
      <c r="F7" s="5" t="inlineStr">
        <is>
          <t>SK2056789012</t>
        </is>
      </c>
      <c r="G7" s="5" t="inlineStr">
        <is>
          <t>Prešov</t>
        </is>
      </c>
      <c r="H7" s="5" t="inlineStr">
        <is>
          <t>Elektoinštalácia</t>
        </is>
      </c>
      <c r="I7" s="38" t="n">
        <v>6800</v>
      </c>
      <c r="J7" s="7" t="n">
        <v>0.2</v>
      </c>
      <c r="K7" s="39">
        <f>I7*J7</f>
        <v/>
      </c>
      <c r="L7" s="39">
        <f>I7+K7</f>
        <v/>
      </c>
      <c r="M7" s="40" t="n">
        <v>46112</v>
      </c>
      <c r="N7" s="40" t="n">
        <v>46114</v>
      </c>
      <c r="O7" s="10">
        <f>IF(N7&lt;&gt;"",N7-M7,TODAY()-M7)</f>
        <v/>
      </c>
      <c r="P7" s="3">
        <f>IF(N7&lt;&gt;"","Uhradená",IF(TODAY()&gt;M7,"Po splatnosti","Splatná"))</f>
        <v/>
      </c>
      <c r="Q7" s="39">
        <f>IF(N7&lt;&gt;"",0,L7)</f>
        <v/>
      </c>
      <c r="R7" s="5" t="inlineStr"/>
    </row>
    <row r="8" ht="18" customHeight="1">
      <c r="A8" s="11" t="n">
        <v>6</v>
      </c>
      <c r="B8" s="41" t="n">
        <v>46096</v>
      </c>
      <c r="C8" s="13" t="inlineStr">
        <is>
          <t>FAK-2026-006</t>
        </is>
      </c>
      <c r="D8" s="13" t="inlineStr">
        <is>
          <t>HUDAK Media s.r.o.</t>
        </is>
      </c>
      <c r="E8" s="13" t="inlineStr">
        <is>
          <t>67890123</t>
        </is>
      </c>
      <c r="F8" s="13" t="inlineStr">
        <is>
          <t>SK2067890123</t>
        </is>
      </c>
      <c r="G8" s="13" t="inlineStr">
        <is>
          <t>Banská Bystrica</t>
        </is>
      </c>
      <c r="H8" s="13" t="inlineStr">
        <is>
          <t>Grafické práce</t>
        </is>
      </c>
      <c r="I8" s="38" t="n">
        <v>480</v>
      </c>
      <c r="J8" s="7" t="n">
        <v>0.2</v>
      </c>
      <c r="K8" s="42">
        <f>I8*J8</f>
        <v/>
      </c>
      <c r="L8" s="42">
        <f>I8+K8</f>
        <v/>
      </c>
      <c r="M8" s="40" t="n">
        <v>46110</v>
      </c>
      <c r="N8" s="16" t="n"/>
      <c r="O8" s="15">
        <f>IF(N8&lt;&gt;"",N8-M8,TODAY()-M8)</f>
        <v/>
      </c>
      <c r="P8" s="11">
        <f>IF(N8&lt;&gt;"","Uhradená",IF(TODAY()&gt;M8,"Po splatnosti","Splatná"))</f>
        <v/>
      </c>
      <c r="Q8" s="42">
        <f>IF(N8&lt;&gt;"",0,L8)</f>
        <v/>
      </c>
      <c r="R8" s="13" t="inlineStr">
        <is>
          <t>Upomienka zaslaná</t>
        </is>
      </c>
    </row>
    <row r="9" ht="18" customHeight="1">
      <c r="A9" s="3" t="n">
        <v>7</v>
      </c>
      <c r="B9" s="37" t="n">
        <v>46114</v>
      </c>
      <c r="C9" s="5" t="inlineStr">
        <is>
          <t>FAK-2026-007</t>
        </is>
      </c>
      <c r="D9" s="5" t="inlineStr">
        <is>
          <t>VARGA Office s.r.o.</t>
        </is>
      </c>
      <c r="E9" s="5" t="inlineStr">
        <is>
          <t>78901234</t>
        </is>
      </c>
      <c r="F9" s="5" t="inlineStr">
        <is>
          <t>SK2078901234</t>
        </is>
      </c>
      <c r="G9" s="5" t="inlineStr">
        <is>
          <t>Trnava</t>
        </is>
      </c>
      <c r="H9" s="5" t="inlineStr">
        <is>
          <t>Kancelárske potreby</t>
        </is>
      </c>
      <c r="I9" s="38" t="n">
        <v>320</v>
      </c>
      <c r="J9" s="7" t="n">
        <v>0.1</v>
      </c>
      <c r="K9" s="39">
        <f>I9*J9</f>
        <v/>
      </c>
      <c r="L9" s="39">
        <f>I9+K9</f>
        <v/>
      </c>
      <c r="M9" s="40" t="n">
        <v>46128</v>
      </c>
      <c r="N9" s="40" t="n">
        <v>46126</v>
      </c>
      <c r="O9" s="10">
        <f>IF(N9&lt;&gt;"",N9-M9,TODAY()-M9)</f>
        <v/>
      </c>
      <c r="P9" s="3">
        <f>IF(N9&lt;&gt;"","Uhradená",IF(TODAY()&gt;M9,"Po splatnosti","Splatná"))</f>
        <v/>
      </c>
      <c r="Q9" s="39">
        <f>IF(N9&lt;&gt;"",0,L9)</f>
        <v/>
      </c>
      <c r="R9" s="5" t="inlineStr">
        <is>
          <t>Sadzba 10 %</t>
        </is>
      </c>
    </row>
    <row r="10" ht="18" customHeight="1">
      <c r="A10" s="11" t="n">
        <v>8</v>
      </c>
      <c r="B10" s="41" t="n">
        <v>46132</v>
      </c>
      <c r="C10" s="13" t="inlineStr">
        <is>
          <t>FAK-2026-008</t>
        </is>
      </c>
      <c r="D10" s="13" t="inlineStr">
        <is>
          <t>SIMKOVA Build s.r.o.</t>
        </is>
      </c>
      <c r="E10" s="13" t="inlineStr">
        <is>
          <t>89012345</t>
        </is>
      </c>
      <c r="F10" s="13" t="inlineStr">
        <is>
          <t>SK2089012345</t>
        </is>
      </c>
      <c r="G10" s="13" t="inlineStr">
        <is>
          <t>Trenčín</t>
        </is>
      </c>
      <c r="H10" s="13" t="inlineStr">
        <is>
          <t>Stavebné práce</t>
        </is>
      </c>
      <c r="I10" s="38" t="n">
        <v>8500</v>
      </c>
      <c r="J10" s="7" t="n">
        <v>0.2</v>
      </c>
      <c r="K10" s="42">
        <f>I10*J10</f>
        <v/>
      </c>
      <c r="L10" s="42">
        <f>I10+K10</f>
        <v/>
      </c>
      <c r="M10" s="40" t="n">
        <v>46192</v>
      </c>
      <c r="N10" s="16" t="n"/>
      <c r="O10" s="15">
        <f>IF(N10&lt;&gt;"",N10-M10,TODAY()-M10)</f>
        <v/>
      </c>
      <c r="P10" s="11">
        <f>IF(N10&lt;&gt;"","Uhradená",IF(TODAY()&gt;M10,"Po splatnosti","Splatná"))</f>
        <v/>
      </c>
      <c r="Q10" s="42">
        <f>IF(N10&lt;&gt;"",0,L10)</f>
        <v/>
      </c>
      <c r="R10" s="13" t="inlineStr">
        <is>
          <t>Splatnosť 60 dní</t>
        </is>
      </c>
    </row>
    <row r="11" ht="18" customHeight="1">
      <c r="A11" s="3" t="n">
        <v>9</v>
      </c>
      <c r="B11" s="37" t="n">
        <v>46147</v>
      </c>
      <c r="C11" s="5" t="inlineStr">
        <is>
          <t>FAK-2026-009</t>
        </is>
      </c>
      <c r="D11" s="5" t="inlineStr">
        <is>
          <t>MRAK Design s.r.o.</t>
        </is>
      </c>
      <c r="E11" s="5" t="inlineStr">
        <is>
          <t>90123456</t>
        </is>
      </c>
      <c r="F11" s="5" t="inlineStr">
        <is>
          <t>SK2090123456</t>
        </is>
      </c>
      <c r="G11" s="5" t="inlineStr">
        <is>
          <t>Martin</t>
        </is>
      </c>
      <c r="H11" s="5" t="inlineStr">
        <is>
          <t>Webdizajn</t>
        </is>
      </c>
      <c r="I11" s="38" t="n">
        <v>950</v>
      </c>
      <c r="J11" s="7" t="n">
        <v>0.2</v>
      </c>
      <c r="K11" s="39">
        <f>I11*J11</f>
        <v/>
      </c>
      <c r="L11" s="39">
        <f>I11+K11</f>
        <v/>
      </c>
      <c r="M11" s="40" t="n">
        <v>46161</v>
      </c>
      <c r="N11" s="40" t="n">
        <v>46172</v>
      </c>
      <c r="O11" s="10">
        <f>IF(N11&lt;&gt;"",N11-M11,TODAY()-M11)</f>
        <v/>
      </c>
      <c r="P11" s="3">
        <f>IF(N11&lt;&gt;"","Uhradená",IF(TODAY()&gt;M11,"Po splatnosti","Splatná"))</f>
        <v/>
      </c>
      <c r="Q11" s="39">
        <f>IF(N11&lt;&gt;"",0,L11)</f>
        <v/>
      </c>
      <c r="R11" s="5" t="inlineStr"/>
    </row>
    <row r="12" ht="18" customHeight="1">
      <c r="A12" s="11" t="n">
        <v>10</v>
      </c>
      <c r="B12" s="41" t="n">
        <v>46164</v>
      </c>
      <c r="C12" s="13" t="inlineStr">
        <is>
          <t>FAK-2026-010</t>
        </is>
      </c>
      <c r="D12" s="13" t="inlineStr">
        <is>
          <t>POPRAD Invest s.r.o.</t>
        </is>
      </c>
      <c r="E12" s="13" t="inlineStr">
        <is>
          <t>01234567</t>
        </is>
      </c>
      <c r="F12" s="13" t="inlineStr">
        <is>
          <t>SK2001234567</t>
        </is>
      </c>
      <c r="G12" s="13" t="inlineStr">
        <is>
          <t>Poprad</t>
        </is>
      </c>
      <c r="H12" s="13" t="inlineStr">
        <is>
          <t>Prenájom priestorov</t>
        </is>
      </c>
      <c r="I12" s="38" t="n">
        <v>1200</v>
      </c>
      <c r="J12" s="7" t="n">
        <v>0.05</v>
      </c>
      <c r="K12" s="42">
        <f>I12*J12</f>
        <v/>
      </c>
      <c r="L12" s="42">
        <f>I12+K12</f>
        <v/>
      </c>
      <c r="M12" s="40" t="n">
        <v>46178</v>
      </c>
      <c r="N12" s="16" t="n"/>
      <c r="O12" s="15">
        <f>IF(N12&lt;&gt;"",N12-M12,TODAY()-M12)</f>
        <v/>
      </c>
      <c r="P12" s="11">
        <f>IF(N12&lt;&gt;"","Uhradená",IF(TODAY()&gt;M12,"Po splatnosti","Splatná"))</f>
        <v/>
      </c>
      <c r="Q12" s="42">
        <f>IF(N12&lt;&gt;"",0,L12)</f>
        <v/>
      </c>
      <c r="R12" s="13" t="inlineStr">
        <is>
          <t>Sadzba 5 %</t>
        </is>
      </c>
    </row>
    <row r="13">
      <c r="A13" s="2" t="inlineStr">
        <is>
          <t>SPOLU</t>
        </is>
      </c>
      <c r="B13" s="43" t="n"/>
      <c r="C13" s="43" t="n"/>
      <c r="D13" s="43" t="n"/>
      <c r="E13" s="43" t="n"/>
      <c r="F13" s="43" t="n"/>
      <c r="G13" s="43" t="n"/>
      <c r="H13" s="44" t="n"/>
      <c r="I13" s="45">
        <f>SUM(I3:I12)</f>
        <v/>
      </c>
      <c r="J13" s="18" t="n"/>
      <c r="K13" s="45">
        <f>SUM(K3:K12)</f>
        <v/>
      </c>
      <c r="L13" s="45">
        <f>SUM(L3:L12)</f>
        <v/>
      </c>
      <c r="M13" s="18" t="n"/>
      <c r="N13" s="18" t="n"/>
      <c r="O13" s="18" t="n"/>
      <c r="P13" s="18" t="n"/>
      <c r="Q13" s="45">
        <f>SUM(Q3:Q12)</f>
        <v/>
      </c>
      <c r="R13" s="18" t="n"/>
    </row>
  </sheetData>
  <mergeCells count="2">
    <mergeCell ref="A1:R1"/>
    <mergeCell ref="A13:H13"/>
  </mergeCells>
  <conditionalFormatting sqref="P3">
    <cfRule type="expression" priority="1" dxfId="0" stopIfTrue="1">
      <formula>P3="Uhradená"</formula>
    </cfRule>
    <cfRule type="expression" priority="2" dxfId="1" stopIfTrue="1">
      <formula>P3="Po splatnosti"</formula>
    </cfRule>
    <cfRule type="expression" priority="3" dxfId="2" stopIfTrue="1">
      <formula>P3="Splatná"</formula>
    </cfRule>
  </conditionalFormatting>
  <conditionalFormatting sqref="P4">
    <cfRule type="expression" priority="4" dxfId="0" stopIfTrue="1">
      <formula>P4="Uhradená"</formula>
    </cfRule>
    <cfRule type="expression" priority="5" dxfId="1" stopIfTrue="1">
      <formula>P4="Po splatnosti"</formula>
    </cfRule>
    <cfRule type="expression" priority="6" dxfId="2" stopIfTrue="1">
      <formula>P4="Splatná"</formula>
    </cfRule>
  </conditionalFormatting>
  <conditionalFormatting sqref="P5">
    <cfRule type="expression" priority="7" dxfId="0" stopIfTrue="1">
      <formula>P5="Uhradená"</formula>
    </cfRule>
    <cfRule type="expression" priority="8" dxfId="1" stopIfTrue="1">
      <formula>P5="Po splatnosti"</formula>
    </cfRule>
    <cfRule type="expression" priority="9" dxfId="2" stopIfTrue="1">
      <formula>P5="Splatná"</formula>
    </cfRule>
  </conditionalFormatting>
  <conditionalFormatting sqref="P6">
    <cfRule type="expression" priority="10" dxfId="0" stopIfTrue="1">
      <formula>P6="Uhradená"</formula>
    </cfRule>
    <cfRule type="expression" priority="11" dxfId="1" stopIfTrue="1">
      <formula>P6="Po splatnosti"</formula>
    </cfRule>
    <cfRule type="expression" priority="12" dxfId="2" stopIfTrue="1">
      <formula>P6="Splatná"</formula>
    </cfRule>
  </conditionalFormatting>
  <conditionalFormatting sqref="P7">
    <cfRule type="expression" priority="13" dxfId="0" stopIfTrue="1">
      <formula>P7="Uhradená"</formula>
    </cfRule>
    <cfRule type="expression" priority="14" dxfId="1" stopIfTrue="1">
      <formula>P7="Po splatnosti"</formula>
    </cfRule>
    <cfRule type="expression" priority="15" dxfId="2" stopIfTrue="1">
      <formula>P7="Splatná"</formula>
    </cfRule>
  </conditionalFormatting>
  <conditionalFormatting sqref="P8">
    <cfRule type="expression" priority="16" dxfId="0" stopIfTrue="1">
      <formula>P8="Uhradená"</formula>
    </cfRule>
    <cfRule type="expression" priority="17" dxfId="1" stopIfTrue="1">
      <formula>P8="Po splatnosti"</formula>
    </cfRule>
    <cfRule type="expression" priority="18" dxfId="2" stopIfTrue="1">
      <formula>P8="Splatná"</formula>
    </cfRule>
  </conditionalFormatting>
  <conditionalFormatting sqref="P9">
    <cfRule type="expression" priority="19" dxfId="0" stopIfTrue="1">
      <formula>P9="Uhradená"</formula>
    </cfRule>
    <cfRule type="expression" priority="20" dxfId="1" stopIfTrue="1">
      <formula>P9="Po splatnosti"</formula>
    </cfRule>
    <cfRule type="expression" priority="21" dxfId="2" stopIfTrue="1">
      <formula>P9="Splatná"</formula>
    </cfRule>
  </conditionalFormatting>
  <conditionalFormatting sqref="P10">
    <cfRule type="expression" priority="22" dxfId="0" stopIfTrue="1">
      <formula>P10="Uhradená"</formula>
    </cfRule>
    <cfRule type="expression" priority="23" dxfId="1" stopIfTrue="1">
      <formula>P10="Po splatnosti"</formula>
    </cfRule>
    <cfRule type="expression" priority="24" dxfId="2" stopIfTrue="1">
      <formula>P10="Splatná"</formula>
    </cfRule>
  </conditionalFormatting>
  <conditionalFormatting sqref="P11">
    <cfRule type="expression" priority="25" dxfId="0" stopIfTrue="1">
      <formula>P11="Uhradená"</formula>
    </cfRule>
    <cfRule type="expression" priority="26" dxfId="1" stopIfTrue="1">
      <formula>P11="Po splatnosti"</formula>
    </cfRule>
    <cfRule type="expression" priority="27" dxfId="2" stopIfTrue="1">
      <formula>P11="Splatná"</formula>
    </cfRule>
  </conditionalFormatting>
  <conditionalFormatting sqref="P12">
    <cfRule type="expression" priority="28" dxfId="0" stopIfTrue="1">
      <formula>P12="Uhradená"</formula>
    </cfRule>
    <cfRule type="expression" priority="29" dxfId="1" stopIfTrue="1">
      <formula>P12="Po splatnosti"</formula>
    </cfRule>
    <cfRule type="expression" priority="30" dxfId="2" stopIfTrue="1">
      <formula>P12="Splatná"</formula>
    </cfRule>
  </conditionalFormatting>
  <dataValidations count="1">
    <dataValidation sqref="J3:J12" showErrorMessage="1" showInputMessage="1" allowBlank="1" type="list">
      <formula1>"20%,10%,5%,0%"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4" customHeight="1">
      <c r="A1" s="1" t="inlineStr">
        <is>
          <t>SÚHRN POHĽADÁVOK – DASHBOARD 2026</t>
        </is>
      </c>
    </row>
    <row r="2" ht="22" customHeight="1">
      <c r="A2" s="19" t="inlineStr">
        <is>
          <t>Kľúčové ukazovatele výkonnosti (KPI)</t>
        </is>
      </c>
    </row>
    <row r="3" ht="20" customHeight="1">
      <c r="A3" s="20" t="inlineStr">
        <is>
          <t>Celková hodnota pohľadávok:</t>
        </is>
      </c>
      <c r="B3" s="46">
        <f>SUM(Pohladavky!L3:L12)</f>
        <v/>
      </c>
      <c r="D3" s="22" t="inlineStr">
        <is>
          <t>Počet pohľadávok podľa stavu</t>
        </is>
      </c>
      <c r="E3" s="43" t="n"/>
      <c r="F3" s="43" t="n"/>
      <c r="G3" s="43" t="n"/>
      <c r="H3" s="44" t="n"/>
    </row>
    <row r="4" ht="20" customHeight="1">
      <c r="A4" s="20" t="inlineStr">
        <is>
          <t>Uhradené spolu:</t>
        </is>
      </c>
      <c r="B4" s="46">
        <f>SUMIF(Pohladavky!P3:P12,"Uhradená",Pohladavky!L3:L12)</f>
        <v/>
      </c>
      <c r="D4" s="2" t="inlineStr">
        <is>
          <t>Stav</t>
        </is>
      </c>
      <c r="E4" s="2" t="inlineStr">
        <is>
          <t>Počet</t>
        </is>
      </c>
      <c r="F4" s="2" t="inlineStr">
        <is>
          <t>Suma (€)</t>
        </is>
      </c>
    </row>
    <row r="5" ht="20" customHeight="1">
      <c r="A5" s="20" t="inlineStr">
        <is>
          <t>Neuhradené spolu:</t>
        </is>
      </c>
      <c r="B5" s="46">
        <f>SUMIF(Pohladavky!P3:P12,"Splatná",Pohladavky!L3:L12)+SUMIF(Pohladavky!P3:P12,"Po splatnosti",Pohladavky!L3:L12)</f>
        <v/>
      </c>
      <c r="D5" s="23" t="inlineStr">
        <is>
          <t>Uhradená</t>
        </is>
      </c>
      <c r="E5" s="24">
        <f>COUNTIF(Pohladavky!P3:P12,"Uhradená")</f>
        <v/>
      </c>
      <c r="F5" s="47">
        <f>SUMIF(Pohladavky!P3:P12,"Uhradená",Pohladavky!L3:L12)</f>
        <v/>
      </c>
    </row>
    <row r="6" ht="20" customHeight="1">
      <c r="A6" s="20" t="inlineStr">
        <is>
          <t>Po splatnosti spolu:</t>
        </is>
      </c>
      <c r="B6" s="46">
        <f>SUMIF(Pohladavky!P3:P12,"Po splatnosti",Pohladavky!L3:L12)</f>
        <v/>
      </c>
      <c r="D6" s="26" t="inlineStr">
        <is>
          <t>Po splatnosti</t>
        </is>
      </c>
      <c r="E6" s="24">
        <f>COUNTIF(Pohladavky!P3:P12,"Po splatnosti")</f>
        <v/>
      </c>
      <c r="F6" s="47">
        <f>SUMIF(Pohladavky!P3:P12,"Po splatnosti",Pohladavky!L3:L12)</f>
        <v/>
      </c>
    </row>
    <row r="7" ht="20" customHeight="1">
      <c r="A7" s="20" t="inlineStr">
        <is>
          <t>Priemerná hodnota faktúry:</t>
        </is>
      </c>
      <c r="B7" s="46">
        <f>IFERROR(AVERAGE(Pohladavky!L3:L12),0)</f>
        <v/>
      </c>
      <c r="D7" s="27" t="inlineStr">
        <is>
          <t>Splatná</t>
        </is>
      </c>
      <c r="E7" s="24">
        <f>COUNTIF(Pohladavky!P3:P12,"Splatná")</f>
        <v/>
      </c>
      <c r="F7" s="47">
        <f>SUMIF(Pohladavky!P3:P12,"Splatná",Pohladavky!L3:L12)</f>
        <v/>
      </c>
    </row>
    <row r="8" ht="20" customHeight="1">
      <c r="A8" s="20" t="inlineStr">
        <is>
          <t>Počet pohľadávok celkom:</t>
        </is>
      </c>
      <c r="B8" s="28">
        <f>COUNTA(Pohladavky!C3:C12)</f>
        <v/>
      </c>
    </row>
    <row r="9" ht="20" customHeight="1">
      <c r="A9" s="20" t="inlineStr">
        <is>
          <t>Počet uhradených:</t>
        </is>
      </c>
      <c r="B9" s="28">
        <f>COUNTIF(Pohladavky!P3:P12,"Uhradená")</f>
        <v/>
      </c>
    </row>
    <row r="10" ht="20" customHeight="1">
      <c r="A10" s="20" t="inlineStr">
        <is>
          <t>Počet po splatnosti:</t>
        </is>
      </c>
      <c r="B10" s="28">
        <f>COUNTIF(Pohladavky!P3:P12,"Po splatnosti")</f>
        <v/>
      </c>
    </row>
    <row r="11" ht="20" customHeight="1">
      <c r="A11" s="20" t="inlineStr">
        <is>
          <t>Počet otvorených (Splatná):</t>
        </is>
      </c>
      <c r="B11" s="28">
        <f>COUNTIF(Pohladavky!P3:P12,"Splatná")</f>
        <v/>
      </c>
    </row>
    <row r="12" ht="20" customHeight="1">
      <c r="A12" s="20" t="inlineStr">
        <is>
          <t>Percento uhradenosti:</t>
        </is>
      </c>
      <c r="B12" s="29">
        <f>IFERROR(COUNTIF(Pohladavky!P3:P12,"Uhradená")/COUNTA(Pohladavky!C3:C12),0)</f>
        <v/>
      </c>
    </row>
    <row r="13" ht="20" customHeight="1">
      <c r="A13" s="20" t="inlineStr">
        <is>
          <t>Percento po splatnosti:</t>
        </is>
      </c>
      <c r="B13" s="29">
        <f>IFERROR(COUNTIF(Pohladavky!P3:P12,"Po splatnosti")/COUNTA(Pohladavky!C3:C12),0)</f>
        <v/>
      </c>
    </row>
  </sheetData>
  <mergeCells count="3">
    <mergeCell ref="A1:H1"/>
    <mergeCell ref="A2:H2"/>
    <mergeCell ref="D3:H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20" customWidth="1" min="3" max="3"/>
    <col width="16" customWidth="1" min="4" max="4"/>
  </cols>
  <sheetData>
    <row r="1" ht="28" customHeight="1">
      <c r="A1" s="30" t="inlineStr">
        <is>
          <t>ČÍSELNÍKY A ZOZNAM HODNÔT</t>
        </is>
      </c>
    </row>
    <row r="2">
      <c r="A2" s="2" t="inlineStr">
        <is>
          <t>Sadzba DPH</t>
        </is>
      </c>
      <c r="B2" s="2" t="inlineStr">
        <is>
          <t>Splatnosť (dni)</t>
        </is>
      </c>
      <c r="C2" s="2" t="inlineStr">
        <is>
          <t>Stav pohľadávky</t>
        </is>
      </c>
    </row>
    <row r="3">
      <c r="A3" s="3" t="inlineStr">
        <is>
          <t>20%</t>
        </is>
      </c>
      <c r="B3" s="3" t="n">
        <v>14</v>
      </c>
      <c r="C3" s="27" t="inlineStr">
        <is>
          <t>Splatná</t>
        </is>
      </c>
    </row>
    <row r="4">
      <c r="A4" s="11" t="inlineStr">
        <is>
          <t>10%</t>
        </is>
      </c>
      <c r="B4" s="11" t="n">
        <v>30</v>
      </c>
      <c r="C4" s="26" t="inlineStr">
        <is>
          <t>Po splatnosti</t>
        </is>
      </c>
    </row>
    <row r="5">
      <c r="A5" s="3" t="inlineStr">
        <is>
          <t>5%</t>
        </is>
      </c>
      <c r="B5" s="3" t="n">
        <v>60</v>
      </c>
      <c r="C5" s="23" t="inlineStr">
        <is>
          <t>Uhradená</t>
        </is>
      </c>
    </row>
    <row r="6">
      <c r="A6" s="11" t="inlineStr">
        <is>
          <t>0%</t>
        </is>
      </c>
    </row>
    <row r="7"/>
    <row r="8">
      <c r="A8" s="31" t="inlineStr">
        <is>
          <t>Tieto hodnoty slúžia ako referenčný číselník pre vyplnenie formulára pohľadávok.</t>
        </is>
      </c>
    </row>
  </sheetData>
  <mergeCells count="2">
    <mergeCell ref="A1:D1"/>
    <mergeCell ref="A8:D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58" customWidth="1" min="3" max="3"/>
  </cols>
  <sheetData>
    <row r="1" ht="32" customHeight="1">
      <c r="A1" s="1" t="inlineStr">
        <is>
          <t>NÁVOD NA POUŽÍVANIE – KNIHA POHĽADÁVOK</t>
        </is>
      </c>
    </row>
    <row r="2"/>
    <row r="3" ht="24" customHeight="1">
      <c r="A3" s="32" t="inlineStr">
        <is>
          <t>HÁROK: Pohladavky</t>
        </is>
      </c>
      <c r="B3" s="43" t="n"/>
      <c r="C3" s="44" t="n"/>
    </row>
    <row r="4" ht="24" customHeight="1">
      <c r="A4" s="33" t="inlineStr">
        <is>
          <t>Ako zapísať novú pohľadávku</t>
        </is>
      </c>
      <c r="B4" s="43" t="n"/>
      <c r="C4" s="44" t="n"/>
    </row>
    <row r="5" ht="22" customHeight="1">
      <c r="B5" s="34" t="inlineStr">
        <is>
          <t>ID</t>
        </is>
      </c>
      <c r="C5" s="35" t="inlineStr">
        <is>
          <t>Zadajte poradové číslo pohľadávky (napr. 11, 12, ...).</t>
        </is>
      </c>
    </row>
    <row r="6" ht="22" customHeight="1">
      <c r="B6" s="34" t="inlineStr">
        <is>
          <t>Dátum vystavenia</t>
        </is>
      </c>
      <c r="C6" s="35" t="inlineStr">
        <is>
          <t>Vyplňte dátum vystavenia faktúry vo formáte DD.MM.YYYY.</t>
        </is>
      </c>
    </row>
    <row r="7" ht="22" customHeight="1">
      <c r="B7" s="34" t="inlineStr">
        <is>
          <t>Číslo faktúry</t>
        </is>
      </c>
      <c r="C7" s="35" t="inlineStr">
        <is>
          <t>Zadajte číslo faktúry podľa vašej číselnej rady (napr. FAK-2026-011).</t>
        </is>
      </c>
    </row>
    <row r="8" ht="22" customHeight="1">
      <c r="B8" s="34" t="inlineStr">
        <is>
          <t>Odberateľ</t>
        </is>
      </c>
      <c r="C8" s="35" t="inlineStr">
        <is>
          <t>Uveďte obchodné meno odberateľa presne podľa obchodného registra.</t>
        </is>
      </c>
    </row>
    <row r="9" ht="22" customHeight="1">
      <c r="B9" s="34" t="inlineStr">
        <is>
          <t>IČO / DIČ</t>
        </is>
      </c>
      <c r="C9" s="35" t="inlineStr">
        <is>
          <t>Identifikačné číslo a daňové identifikačné číslo odberateľa.</t>
        </is>
      </c>
    </row>
    <row r="10" ht="22" customHeight="1">
      <c r="B10" s="34" t="inlineStr">
        <is>
          <t>Mesto</t>
        </is>
      </c>
      <c r="C10" s="35" t="inlineStr">
        <is>
          <t>Mesto sídla odberateľa.</t>
        </is>
      </c>
    </row>
    <row r="11" ht="22" customHeight="1">
      <c r="B11" s="34" t="inlineStr">
        <is>
          <t>Predmet plnenia</t>
        </is>
      </c>
      <c r="C11" s="35" t="inlineStr">
        <is>
          <t>Stručný popis dodaného tovaru alebo poskytnutej služby.</t>
        </is>
      </c>
    </row>
    <row r="12" ht="22" customHeight="1">
      <c r="B12" s="34" t="inlineStr">
        <is>
          <t>Suma bez DPH</t>
        </is>
      </c>
      <c r="C12" s="35" t="inlineStr">
        <is>
          <t>Zadajte základ dane v eurách. Toto pole je editovateľné (žlté pozadie).</t>
        </is>
      </c>
    </row>
    <row r="13" ht="22" customHeight="1">
      <c r="B13" s="34" t="inlineStr">
        <is>
          <t>Sadzba DPH</t>
        </is>
      </c>
      <c r="C13" s="35" t="inlineStr">
        <is>
          <t>Vyberte sadzbu DPH: 20 %, 10 %, 5 % alebo 0 %. Pole je editovateľné.</t>
        </is>
      </c>
    </row>
    <row r="14" ht="22" customHeight="1">
      <c r="B14" s="34" t="inlineStr">
        <is>
          <t>DPH a Suma spolu</t>
        </is>
      </c>
      <c r="C14" s="35" t="inlineStr">
        <is>
          <t>Vypočíta sa automaticky zo stĺpcov Suma bez DPH a Sadzba DPH.</t>
        </is>
      </c>
    </row>
    <row r="15" ht="22" customHeight="1">
      <c r="B15" s="34" t="inlineStr">
        <is>
          <t>Dátum splatnosti</t>
        </is>
      </c>
      <c r="C15" s="35" t="inlineStr">
        <is>
          <t>Zadajte dátum splatnosti faktúry (napr. 30 dní od vystavenia).</t>
        </is>
      </c>
    </row>
    <row r="16" ht="22" customHeight="1">
      <c r="B16" s="34" t="inlineStr">
        <is>
          <t>Dátum úhrady</t>
        </is>
      </c>
      <c r="C16" s="35" t="inlineStr">
        <is>
          <t>Vyplňte IBA po skutočnej úhrade faktúry. Ak je prázdne, pohľadávka je otvorená.</t>
        </is>
      </c>
    </row>
    <row r="17" ht="24" customHeight="1">
      <c r="A17" s="33" t="inlineStr">
        <is>
          <t>Automatické výpočty</t>
        </is>
      </c>
      <c r="B17" s="43" t="n"/>
      <c r="C17" s="44" t="n"/>
    </row>
    <row r="18" ht="22" customHeight="1">
      <c r="B18" s="34" t="inlineStr">
        <is>
          <t>Dní po splatnosti</t>
        </is>
      </c>
      <c r="C18" s="35" t="inlineStr">
        <is>
          <t>Ak je faktúra neuhradená: TODAY() − Dátum splatnosti. Ak je uhradená: Dátum úhrady − Dátum splatnosti.</t>
        </is>
      </c>
    </row>
    <row r="19" ht="22" customHeight="1">
      <c r="B19" s="34" t="inlineStr">
        <is>
          <t>Stav</t>
        </is>
      </c>
      <c r="C19" s="35" t="inlineStr">
        <is>
          <t>Uhradená – Dátum úhrady je vyplnený. Po splatnosti – dnešný dátum presahuje splatnosť. Splatná – faktúra je v lehote.</t>
        </is>
      </c>
    </row>
    <row r="20" ht="22" customHeight="1">
      <c r="B20" s="34" t="inlineStr">
        <is>
          <t>Zostáva uhradiť</t>
        </is>
      </c>
      <c r="C20" s="35" t="inlineStr">
        <is>
          <t>Ak je faktúra neuhradená, zobrazuje celkovú sumu. Ak je uhradená, zobrazuje 0,00 €.</t>
        </is>
      </c>
    </row>
    <row r="21" ht="24" customHeight="1">
      <c r="A21" s="32" t="inlineStr">
        <is>
          <t>HÁROK: Súhrn</t>
        </is>
      </c>
      <c r="B21" s="43" t="n"/>
      <c r="C21" s="44" t="n"/>
    </row>
    <row r="22" ht="22" customHeight="1">
      <c r="B22" s="34" t="inlineStr">
        <is>
          <t>Dashboard</t>
        </is>
      </c>
      <c r="C22" s="35" t="inlineStr">
        <is>
          <t>Automatický prehľad KPI: celkové sumy, počty a podiely pohľadávok podľa stavu.</t>
        </is>
      </c>
    </row>
    <row r="23" ht="22" customHeight="1">
      <c r="B23" s="34" t="inlineStr">
        <is>
          <t>Grafy</t>
        </is>
      </c>
      <c r="C23" s="35" t="inlineStr">
        <is>
          <t>Stĺpcový graf znázorňuje počet pohľadávok podľa stavu. Koláčový graf ukazuje podiel súm.</t>
        </is>
      </c>
    </row>
    <row r="24" ht="24" customHeight="1">
      <c r="A24" s="32" t="inlineStr">
        <is>
          <t>HÁROK: Číselníky</t>
        </is>
      </c>
      <c r="B24" s="43" t="n"/>
      <c r="C24" s="44" t="n"/>
    </row>
    <row r="25" ht="22" customHeight="1">
      <c r="B25" s="34" t="inlineStr">
        <is>
          <t>Sadzby DPH</t>
        </is>
      </c>
      <c r="C25" s="35" t="inlineStr">
        <is>
          <t>Referenčný zoznam sadzieb DPH platných na Slovensku: 20 %, 10 %, 5 %, 0 %.</t>
        </is>
      </c>
    </row>
    <row r="26" ht="22" customHeight="1">
      <c r="B26" s="34" t="inlineStr">
        <is>
          <t>Splatnosť (dni)</t>
        </is>
      </c>
      <c r="C26" s="35" t="inlineStr">
        <is>
          <t>Typické doby splatnosti: 14, 30 alebo 60 dní.</t>
        </is>
      </c>
    </row>
    <row r="27" ht="24" customHeight="1">
      <c r="A27" s="36" t="inlineStr">
        <is>
          <t>DÔLEŽITÉ UPOZORNENIA</t>
        </is>
      </c>
      <c r="B27" s="43" t="n"/>
      <c r="C27" s="44" t="n"/>
    </row>
    <row r="28" ht="22" customHeight="1">
      <c r="B28" s="34" t="inlineStr">
        <is>
          <t>Formát dátumov</t>
        </is>
      </c>
      <c r="C28" s="35" t="inlineStr">
        <is>
          <t>Všetky dátumy zadávajte vo formáte DD.MM.YYYY (napr. 16.06.2026).</t>
        </is>
      </c>
    </row>
    <row r="29" ht="22" customHeight="1">
      <c r="B29" s="34" t="inlineStr">
        <is>
          <t>Menový formát</t>
        </is>
      </c>
      <c r="C29" s="35" t="inlineStr">
        <is>
          <t>Sumy sú zobrazené vo formáte 1 234,56 € (slovenský štandard: medzera = tisíce, čiarka = desatinné).</t>
        </is>
      </c>
    </row>
    <row r="30" ht="22" customHeight="1">
      <c r="B30" s="34" t="inlineStr">
        <is>
          <t>Vzorce</t>
        </is>
      </c>
      <c r="C30" s="35" t="inlineStr">
        <is>
          <t>Nikdy neprepisujte stĺpce DPH, Suma spolu, Dní po splatnosti, Stav a Zostáva uhradiť – vypočítavajú sa automaticky.</t>
        </is>
      </c>
    </row>
    <row r="31" ht="22" customHeight="1">
      <c r="B31" s="34" t="inlineStr">
        <is>
          <t>Nové riadky</t>
        </is>
      </c>
      <c r="C31" s="35" t="inlineStr">
        <is>
          <t>Pri kopírovaní nových riadkov skontrolujte, že vzorce v stĺpcoch K–Q sú skopírované správne.</t>
        </is>
      </c>
    </row>
  </sheetData>
  <mergeCells count="7">
    <mergeCell ref="A1:C1"/>
    <mergeCell ref="A3:C3"/>
    <mergeCell ref="A4:C4"/>
    <mergeCell ref="A17:C17"/>
    <mergeCell ref="A21:C21"/>
    <mergeCell ref="A24:C24"/>
    <mergeCell ref="A27:C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2026-06-22T05:46:44Z</dcterms:created>
  <dcterms:modified xmlns:dcterms="http://purl.org/dc/terms/" xmlns:xsi="http://www.w3.org/2001/XMLSchema-instance" xsi:type="dcterms:W3CDTF">2026-06-22T05:46:44Z</dcterms:modified>
</cp:coreProperties>
</file>