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zpočet" sheetId="1" state="visible" r:id="rId1"/>
    <sheet xmlns:r="http://schemas.openxmlformats.org/officeDocument/2006/relationships" name="Súhrn" sheetId="2" state="visible" r:id="rId2"/>
    <sheet xmlns:r="http://schemas.openxmlformats.org/officeDocument/2006/relationships" name="Nastavenia" sheetId="3" state="visible" r:id="rId3"/>
    <sheet xmlns:r="http://schemas.openxmlformats.org/officeDocument/2006/relationships" name="Návo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 ##0.00 &quot;€&quot;"/>
    <numFmt numFmtId="165" formatCode="0.00&quot;%&quot;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5"/>
    </font>
    <font>
      <name val="Calibri"/>
      <b val="1"/>
      <color rgb="00FFFFFF"/>
      <sz val="14"/>
    </font>
    <font>
      <name val="Calibri"/>
      <b val="1"/>
      <color rgb="001E293B"/>
      <sz val="10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DBEAF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164" fontId="3" fillId="4" borderId="1" applyAlignment="1" pivotButton="0" quotePrefix="0" xfId="0">
      <alignment horizontal="right" vertical="center"/>
    </xf>
    <xf numFmtId="164" fontId="3" fillId="3" borderId="1" applyAlignment="1" pivotButton="0" quotePrefix="0" xfId="0">
      <alignment horizontal="right" vertical="center"/>
    </xf>
    <xf numFmtId="165" fontId="3" fillId="3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164" fontId="3" fillId="5" borderId="1" applyAlignment="1" pivotButton="0" quotePrefix="0" xfId="0">
      <alignment horizontal="right" vertical="center"/>
    </xf>
    <xf numFmtId="165" fontId="3" fillId="5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center" vertical="center" wrapText="1"/>
    </xf>
    <xf numFmtId="0" fontId="0" fillId="6" borderId="1" pivotButton="0" quotePrefix="0" xfId="0"/>
    <xf numFmtId="0" fontId="4" fillId="6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left" vertical="center" wrapText="1"/>
    </xf>
    <xf numFmtId="164" fontId="4" fillId="6" borderId="1" applyAlignment="1" pivotButton="0" quotePrefix="0" xfId="0">
      <alignment horizontal="right" vertical="center"/>
    </xf>
    <xf numFmtId="165" fontId="4" fillId="6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center" vertical="center" wrapText="1"/>
    </xf>
    <xf numFmtId="0" fontId="5" fillId="2" borderId="0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165" fontId="3" fillId="4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right" vertical="center"/>
    </xf>
    <xf numFmtId="0" fontId="4" fillId="6" borderId="1" pivotButton="0" quotePrefix="0" xfId="0"/>
    <xf numFmtId="0" fontId="6" fillId="2" borderId="0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color rgb="0016A34A"/>
      </font>
      <fill>
        <patternFill patternType="solid">
          <fgColor rgb="00DCFCE7"/>
        </patternFill>
      </fill>
    </dxf>
    <dxf>
      <font>
        <name val="Calibri"/>
        <color rgb="00DC2626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Plán vs. Skutočnosť podľa kategórie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'Súhrn'!F2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'Súhrn'!$E$3:$E$12</f>
            </numRef>
          </cat>
          <val>
            <numRef>
              <f>'Súhrn'!$F$3:$F$12</f>
            </numRef>
          </val>
        </ser>
        <ser>
          <idx val="1"/>
          <order val="1"/>
          <tx>
            <strRef>
              <f>'Súhrn'!G2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'Súhrn'!$E$3:$E$12</f>
            </numRef>
          </cat>
          <val>
            <numRef>
              <f>'Súhrn'!$G$3:$G$12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Kategória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Podiel výdavkov podľa kategórie</a:t>
            </a:r>
          </a:p>
        </rich>
      </tx>
    </title>
    <plotArea>
      <pieChart>
        <varyColors val="1"/>
        <ser>
          <idx val="0"/>
          <order val="0"/>
          <tx>
            <strRef>
              <f>'Súhrn'!G2</f>
            </strRef>
          </tx>
          <spPr>
            <a:ln xmlns:a="http://schemas.openxmlformats.org/drawingml/2006/main">
              <a:prstDash val="solid"/>
            </a:ln>
          </spPr>
          <cat>
            <numRef>
              <f>'Súhrn'!$E$3:$E$12</f>
            </numRef>
          </cat>
          <val>
            <numRef>
              <f>'Súhrn'!$G$3:$G$12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15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15</row>
      <rowOff>0</rowOff>
    </from>
    <ext cx="576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4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8" customWidth="1" min="3" max="3"/>
    <col width="28" customWidth="1" min="4" max="4"/>
    <col width="14" customWidth="1" min="5" max="5"/>
    <col width="14" customWidth="1" min="6" max="6"/>
    <col width="14" customWidth="1" min="7" max="7"/>
    <col width="14" customWidth="1" min="8" max="8"/>
    <col width="13" customWidth="1" min="9" max="9"/>
    <col width="12" customWidth="1" min="10" max="10"/>
    <col width="20" customWidth="1" min="11" max="11"/>
    <col width="22" customWidth="1" min="12" max="12"/>
  </cols>
  <sheetData>
    <row r="1" ht="32" customHeight="1">
      <c r="A1" s="1" t="inlineStr">
        <is>
          <t>MESAČNÝ ROZPOČET 2026</t>
        </is>
      </c>
    </row>
    <row r="2" ht="36" customHeight="1">
      <c r="A2" s="2" t="inlineStr">
        <is>
          <t>Mesiac</t>
        </is>
      </c>
      <c r="B2" s="2" t="inlineStr">
        <is>
          <t>Kategória</t>
        </is>
      </c>
      <c r="C2" s="2" t="inlineStr">
        <is>
          <t>Podkategória</t>
        </is>
      </c>
      <c r="D2" s="2" t="inlineStr">
        <is>
          <t>Popis</t>
        </is>
      </c>
      <c r="E2" s="2" t="inlineStr">
        <is>
          <t>Typ položky</t>
        </is>
      </c>
      <c r="F2" s="2" t="inlineStr">
        <is>
          <t>Plánované €</t>
        </is>
      </c>
      <c r="G2" s="2" t="inlineStr">
        <is>
          <t>Skutočné €</t>
        </is>
      </c>
      <c r="H2" s="2" t="inlineStr">
        <is>
          <t>Odchýlka €</t>
        </is>
      </c>
      <c r="I2" s="2" t="inlineStr">
        <is>
          <t>Odchýlka %</t>
        </is>
      </c>
      <c r="J2" s="2" t="inlineStr">
        <is>
          <t>Stav</t>
        </is>
      </c>
      <c r="K2" s="2" t="inlineStr">
        <is>
          <t>Zodpovedná osoba</t>
        </is>
      </c>
      <c r="L2" s="2" t="inlineStr">
        <is>
          <t>Poznámka</t>
        </is>
      </c>
    </row>
    <row r="3" ht="20" customHeight="1">
      <c r="A3" s="3" t="inlineStr">
        <is>
          <t>Január 2026</t>
        </is>
      </c>
      <c r="B3" s="3" t="inlineStr">
        <is>
          <t>Bývanie</t>
        </is>
      </c>
      <c r="C3" s="3" t="inlineStr">
        <is>
          <t>Nájom</t>
        </is>
      </c>
      <c r="D3" s="3" t="inlineStr">
        <is>
          <t>Mesačný nájom bytu</t>
        </is>
      </c>
      <c r="E3" s="3" t="inlineStr">
        <is>
          <t>Výdavok</t>
        </is>
      </c>
      <c r="F3" s="4" t="n">
        <v>650</v>
      </c>
      <c r="G3" s="4" t="n">
        <v>650</v>
      </c>
      <c r="H3" s="5">
        <f>G3-F3</f>
        <v/>
      </c>
      <c r="I3" s="6">
        <f>IFERROR(H3/F3*100,0)</f>
        <v/>
      </c>
      <c r="J3" s="7">
        <f>IF(E3="Príjem",IF(H3&gt;=0,"Nad plán","Pod plán"),IF(H3&gt;0,"Nad plán","V limite"))</f>
        <v/>
      </c>
      <c r="K3" s="3" t="inlineStr">
        <is>
          <t>Ján Novák (Bratislava)</t>
        </is>
      </c>
      <c r="L3" s="3" t="inlineStr">
        <is>
          <t>Zaplatené</t>
        </is>
      </c>
    </row>
    <row r="4" ht="20" customHeight="1">
      <c r="A4" s="8" t="inlineStr">
        <is>
          <t>Január 2026</t>
        </is>
      </c>
      <c r="B4" s="8" t="inlineStr">
        <is>
          <t>Potraviny</t>
        </is>
      </c>
      <c r="C4" s="8" t="inlineStr">
        <is>
          <t>Supermarket</t>
        </is>
      </c>
      <c r="D4" s="8" t="inlineStr">
        <is>
          <t>Nákup potravín – rodina</t>
        </is>
      </c>
      <c r="E4" s="8" t="inlineStr">
        <is>
          <t>Výdavok</t>
        </is>
      </c>
      <c r="F4" s="4" t="n">
        <v>400</v>
      </c>
      <c r="G4" s="4" t="n">
        <v>435.5</v>
      </c>
      <c r="H4" s="9">
        <f>G4-F4</f>
        <v/>
      </c>
      <c r="I4" s="10">
        <f>IFERROR(H4/F4*100,0)</f>
        <v/>
      </c>
      <c r="J4" s="11">
        <f>IF(E4="Príjem",IF(H4&gt;=0,"Nad plán","Pod plán"),IF(H4&gt;0,"Nad plán","V limite"))</f>
        <v/>
      </c>
      <c r="K4" s="8" t="inlineStr">
        <is>
          <t>Mária Kováčová (Košice)</t>
        </is>
      </c>
      <c r="L4" s="8" t="inlineStr">
        <is>
          <t>Mierne prekročenie</t>
        </is>
      </c>
    </row>
    <row r="5" ht="20" customHeight="1">
      <c r="A5" s="3" t="inlineStr">
        <is>
          <t>Január 2026</t>
        </is>
      </c>
      <c r="B5" s="3" t="inlineStr">
        <is>
          <t>Doprava</t>
        </is>
      </c>
      <c r="C5" s="3" t="inlineStr">
        <is>
          <t>Pohonné hmoty</t>
        </is>
      </c>
      <c r="D5" s="3" t="inlineStr">
        <is>
          <t>Benzín, diaľničná zn.</t>
        </is>
      </c>
      <c r="E5" s="3" t="inlineStr">
        <is>
          <t>Výdavok</t>
        </is>
      </c>
      <c r="F5" s="4" t="n">
        <v>120</v>
      </c>
      <c r="G5" s="4" t="n">
        <v>98</v>
      </c>
      <c r="H5" s="5">
        <f>G5-F5</f>
        <v/>
      </c>
      <c r="I5" s="6">
        <f>IFERROR(H5/F5*100,0)</f>
        <v/>
      </c>
      <c r="J5" s="7">
        <f>IF(E5="Príjem",IF(H5&gt;=0,"Nad plán","Pod plán"),IF(H5&gt;0,"Nad plán","V limite"))</f>
        <v/>
      </c>
      <c r="K5" s="3" t="inlineStr">
        <is>
          <t>Peter Horváth (Žilina)</t>
        </is>
      </c>
      <c r="L5" s="3" t="inlineStr">
        <is>
          <t>Úspora</t>
        </is>
      </c>
    </row>
    <row r="6" ht="20" customHeight="1">
      <c r="A6" s="8" t="inlineStr">
        <is>
          <t>Január 2026</t>
        </is>
      </c>
      <c r="B6" s="8" t="inlineStr">
        <is>
          <t>Energia</t>
        </is>
      </c>
      <c r="C6" s="8" t="inlineStr">
        <is>
          <t>Elektrina</t>
        </is>
      </c>
      <c r="D6" s="8" t="inlineStr">
        <is>
          <t>Elektrická energia – mesiac</t>
        </is>
      </c>
      <c r="E6" s="8" t="inlineStr">
        <is>
          <t>Výdavok</t>
        </is>
      </c>
      <c r="F6" s="4" t="n">
        <v>80</v>
      </c>
      <c r="G6" s="4" t="n">
        <v>92.3</v>
      </c>
      <c r="H6" s="9">
        <f>G6-F6</f>
        <v/>
      </c>
      <c r="I6" s="10">
        <f>IFERROR(H6/F6*100,0)</f>
        <v/>
      </c>
      <c r="J6" s="11">
        <f>IF(E6="Príjem",IF(H6&gt;=0,"Nad plán","Pod plán"),IF(H6&gt;0,"Nad plán","V limite"))</f>
        <v/>
      </c>
      <c r="K6" s="8" t="inlineStr">
        <is>
          <t>Zuzana Tóthová (Nitra)</t>
        </is>
      </c>
      <c r="L6" s="8" t="inlineStr">
        <is>
          <t>Zdraženie</t>
        </is>
      </c>
    </row>
    <row r="7" ht="20" customHeight="1">
      <c r="A7" s="3" t="inlineStr">
        <is>
          <t>Január 2026</t>
        </is>
      </c>
      <c r="B7" s="3" t="inlineStr">
        <is>
          <t>Telekomunikácie</t>
        </is>
      </c>
      <c r="C7" s="3" t="inlineStr">
        <is>
          <t>Mobilný paušál</t>
        </is>
      </c>
      <c r="D7" s="3" t="inlineStr">
        <is>
          <t>Telef. paušál + internet</t>
        </is>
      </c>
      <c r="E7" s="3" t="inlineStr">
        <is>
          <t>Výdavok</t>
        </is>
      </c>
      <c r="F7" s="4" t="n">
        <v>55</v>
      </c>
      <c r="G7" s="4" t="n">
        <v>55</v>
      </c>
      <c r="H7" s="5">
        <f>G7-F7</f>
        <v/>
      </c>
      <c r="I7" s="6">
        <f>IFERROR(H7/F7*100,0)</f>
        <v/>
      </c>
      <c r="J7" s="7">
        <f>IF(E7="Príjem",IF(H7&gt;=0,"Nad plán","Pod plán"),IF(H7&gt;0,"Nad plán","V limite"))</f>
        <v/>
      </c>
      <c r="K7" s="3" t="inlineStr">
        <is>
          <t>Martin Baláž (Prešov)</t>
        </is>
      </c>
      <c r="L7" s="3" t="inlineStr">
        <is>
          <t>V limite</t>
        </is>
      </c>
    </row>
    <row r="8" ht="20" customHeight="1">
      <c r="A8" s="8" t="inlineStr">
        <is>
          <t>Január 2026</t>
        </is>
      </c>
      <c r="B8" s="8" t="inlineStr">
        <is>
          <t>Zdravie</t>
        </is>
      </c>
      <c r="C8" s="8" t="inlineStr">
        <is>
          <t>Lekáreň</t>
        </is>
      </c>
      <c r="D8" s="8" t="inlineStr">
        <is>
          <t>Lieky, vitamíny</t>
        </is>
      </c>
      <c r="E8" s="8" t="inlineStr">
        <is>
          <t>Výdavok</t>
        </is>
      </c>
      <c r="F8" s="4" t="n">
        <v>40</v>
      </c>
      <c r="G8" s="4" t="n">
        <v>27.8</v>
      </c>
      <c r="H8" s="9">
        <f>G8-F8</f>
        <v/>
      </c>
      <c r="I8" s="10">
        <f>IFERROR(H8/F8*100,0)</f>
        <v/>
      </c>
      <c r="J8" s="11">
        <f>IF(E8="Príjem",IF(H8&gt;=0,"Nad plán","Pod plán"),IF(H8&gt;0,"Nad plán","V limite"))</f>
        <v/>
      </c>
      <c r="K8" s="8" t="inlineStr">
        <is>
          <t>Katarína Hudáková (Banská Bystrica)</t>
        </is>
      </c>
      <c r="L8" s="8" t="inlineStr">
        <is>
          <t>Úspora</t>
        </is>
      </c>
    </row>
    <row r="9" ht="20" customHeight="1">
      <c r="A9" s="3" t="inlineStr">
        <is>
          <t>Január 2026</t>
        </is>
      </c>
      <c r="B9" s="3" t="inlineStr">
        <is>
          <t>Zábava</t>
        </is>
      </c>
      <c r="C9" s="3" t="inlineStr">
        <is>
          <t>Kultúra</t>
        </is>
      </c>
      <c r="D9" s="3" t="inlineStr">
        <is>
          <t>Kino, divadlo, reštaurácie</t>
        </is>
      </c>
      <c r="E9" s="3" t="inlineStr">
        <is>
          <t>Výdavok</t>
        </is>
      </c>
      <c r="F9" s="4" t="n">
        <v>100</v>
      </c>
      <c r="G9" s="4" t="n">
        <v>132</v>
      </c>
      <c r="H9" s="5">
        <f>G9-F9</f>
        <v/>
      </c>
      <c r="I9" s="6">
        <f>IFERROR(H9/F9*100,0)</f>
        <v/>
      </c>
      <c r="J9" s="7">
        <f>IF(E9="Príjem",IF(H9&gt;=0,"Nad plán","Pod plán"),IF(H9&gt;0,"Nad plán","V limite"))</f>
        <v/>
      </c>
      <c r="K9" s="3" t="inlineStr">
        <is>
          <t>Lukáš Varga (Trnava)</t>
        </is>
      </c>
      <c r="L9" s="3" t="inlineStr">
        <is>
          <t>Nad plán</t>
        </is>
      </c>
    </row>
    <row r="10" ht="20" customHeight="1">
      <c r="A10" s="8" t="inlineStr">
        <is>
          <t>Január 2026</t>
        </is>
      </c>
      <c r="B10" s="8" t="inlineStr">
        <is>
          <t>Podnikanie</t>
        </is>
      </c>
      <c r="C10" s="8" t="inlineStr">
        <is>
          <t>Príjmy – faktúry</t>
        </is>
      </c>
      <c r="D10" s="8" t="inlineStr">
        <is>
          <t>Faktúry za jan. 2026</t>
        </is>
      </c>
      <c r="E10" s="8" t="inlineStr">
        <is>
          <t>Príjem</t>
        </is>
      </c>
      <c r="F10" s="4" t="n">
        <v>3200</v>
      </c>
      <c r="G10" s="4" t="n">
        <v>3450</v>
      </c>
      <c r="H10" s="9">
        <f>G10-F10</f>
        <v/>
      </c>
      <c r="I10" s="10">
        <f>IFERROR(H10/F10*100,0)</f>
        <v/>
      </c>
      <c r="J10" s="11">
        <f>IF(E10="Príjem",IF(H10&gt;=0,"Nad plán","Pod plán"),IF(H10&gt;0,"Nad plán","V limite"))</f>
        <v/>
      </c>
      <c r="K10" s="8" t="inlineStr">
        <is>
          <t>Eva Šimková (Trenčín)</t>
        </is>
      </c>
      <c r="L10" s="8" t="inlineStr">
        <is>
          <t>Nad plán</t>
        </is>
      </c>
    </row>
    <row r="11" ht="20" customHeight="1">
      <c r="A11" s="3" t="inlineStr">
        <is>
          <t>Január 2026</t>
        </is>
      </c>
      <c r="B11" s="3" t="inlineStr">
        <is>
          <t>Školstvo</t>
        </is>
      </c>
      <c r="C11" s="3" t="inlineStr">
        <is>
          <t>Kurzy</t>
        </is>
      </c>
      <c r="D11" s="3" t="inlineStr">
        <is>
          <t>Jazykový kurz angličtiny</t>
        </is>
      </c>
      <c r="E11" s="3" t="inlineStr">
        <is>
          <t>Výdavok</t>
        </is>
      </c>
      <c r="F11" s="4" t="n">
        <v>90</v>
      </c>
      <c r="G11" s="4" t="n">
        <v>90</v>
      </c>
      <c r="H11" s="5">
        <f>G11-F11</f>
        <v/>
      </c>
      <c r="I11" s="6">
        <f>IFERROR(H11/F11*100,0)</f>
        <v/>
      </c>
      <c r="J11" s="7">
        <f>IF(E11="Príjem",IF(H11&gt;=0,"Nad plán","Pod plán"),IF(H11&gt;0,"Nad plán","V limite"))</f>
        <v/>
      </c>
      <c r="K11" s="3" t="inlineStr">
        <is>
          <t>Tomáš Kováč (Martin)</t>
        </is>
      </c>
      <c r="L11" s="3" t="inlineStr">
        <is>
          <t>V limite</t>
        </is>
      </c>
    </row>
    <row r="12" ht="20" customHeight="1">
      <c r="A12" s="8" t="inlineStr">
        <is>
          <t>Január 2026</t>
        </is>
      </c>
      <c r="B12" s="8" t="inlineStr">
        <is>
          <t>Rezerva</t>
        </is>
      </c>
      <c r="C12" s="8" t="inlineStr">
        <is>
          <t>Núdzový fond</t>
        </is>
      </c>
      <c r="D12" s="8" t="inlineStr">
        <is>
          <t>Mesačná tvorba rezervy</t>
        </is>
      </c>
      <c r="E12" s="8" t="inlineStr">
        <is>
          <t>Výdavok</t>
        </is>
      </c>
      <c r="F12" s="4" t="n">
        <v>200</v>
      </c>
      <c r="G12" s="4" t="n">
        <v>150</v>
      </c>
      <c r="H12" s="9">
        <f>G12-F12</f>
        <v/>
      </c>
      <c r="I12" s="10">
        <f>IFERROR(H12/F12*100,0)</f>
        <v/>
      </c>
      <c r="J12" s="11">
        <f>IF(E12="Príjem",IF(H12&gt;=0,"Nad plán","Pod plán"),IF(H12&gt;0,"Nad plán","V limite"))</f>
        <v/>
      </c>
      <c r="K12" s="8" t="inlineStr">
        <is>
          <t>Veronika Mikušová (Poprad)</t>
        </is>
      </c>
      <c r="L12" s="8" t="inlineStr">
        <is>
          <t>Čiastočné</t>
        </is>
      </c>
    </row>
    <row r="13" ht="20" customHeight="1">
      <c r="A13" s="12" t="n"/>
      <c r="B13" s="12" t="n"/>
      <c r="C13" s="12" t="n"/>
      <c r="D13" s="13" t="inlineStr">
        <is>
          <t>SÚČTY / PRIEMERY</t>
        </is>
      </c>
      <c r="E13" s="14" t="inlineStr">
        <is>
          <t>Celkom:</t>
        </is>
      </c>
      <c r="F13" s="15">
        <f>SUM(F3:F12)</f>
        <v/>
      </c>
      <c r="G13" s="15">
        <f>SUM(G3:G12)</f>
        <v/>
      </c>
      <c r="H13" s="15">
        <f>SUM(H3:H12)</f>
        <v/>
      </c>
      <c r="I13" s="16">
        <f>IFERROR(AVERAGE(I3:I12),0)</f>
        <v/>
      </c>
      <c r="J13" s="12" t="n"/>
      <c r="K13" s="12" t="n"/>
      <c r="L13" s="12" t="n"/>
    </row>
    <row r="14" ht="20" customHeight="1">
      <c r="A14" s="12" t="n"/>
      <c r="B14" s="12" t="n"/>
      <c r="C14" s="12" t="n"/>
      <c r="D14" s="13" t="inlineStr">
        <is>
          <t>Počet príjmov / výdavkov:</t>
        </is>
      </c>
      <c r="E14" s="17">
        <f>COUNTIF(E3:E12,"Príjem")</f>
        <v/>
      </c>
      <c r="F14" s="17">
        <f>COUNTIF(E3:E12,"Výdavok")</f>
        <v/>
      </c>
      <c r="G14" s="12" t="n"/>
      <c r="H14" s="12" t="n"/>
      <c r="I14" s="12" t="n"/>
      <c r="J14" s="12" t="n"/>
      <c r="K14" s="12" t="n"/>
      <c r="L14" s="12" t="n"/>
    </row>
  </sheetData>
  <mergeCells count="1">
    <mergeCell ref="A1:L1"/>
  </mergeCells>
  <conditionalFormatting sqref="A3:L12">
    <cfRule type="expression" priority="1" dxfId="0" stopIfTrue="0">
      <formula>=$J3="V limite"</formula>
    </cfRule>
    <cfRule type="expression" priority="2" dxfId="1" stopIfTrue="0">
      <formula>=$J3="Nad plán"</formula>
    </cfRule>
  </conditionalFormatting>
  <dataValidations count="1">
    <dataValidation sqref="E3:E50" showErrorMessage="1" showInputMessage="1" allowBlank="0" type="list">
      <formula1>"Príjem,Výdavok"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35" customWidth="1" min="3" max="3"/>
    <col width="20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8" t="inlineStr">
        <is>
          <t>SÚHRN MESAČNÉHO ROZPOČTU – JANUÁR 2026</t>
        </is>
      </c>
    </row>
    <row r="2" ht="30" customHeight="1">
      <c r="A2" s="2" t="inlineStr">
        <is>
          <t>Ukazovateľ</t>
        </is>
      </c>
      <c r="B2" s="2" t="inlineStr">
        <is>
          <t>Hodnota</t>
        </is>
      </c>
      <c r="C2" s="2" t="inlineStr">
        <is>
          <t>Poznámka</t>
        </is>
      </c>
      <c r="E2" s="2" t="inlineStr">
        <is>
          <t>Kategória</t>
        </is>
      </c>
      <c r="F2" s="2" t="inlineStr">
        <is>
          <t>Plán €</t>
        </is>
      </c>
      <c r="G2" s="2" t="inlineStr">
        <is>
          <t>Skutočné €</t>
        </is>
      </c>
      <c r="H2" s="2" t="inlineStr">
        <is>
          <t>Odchýlka €</t>
        </is>
      </c>
    </row>
    <row r="3" ht="20" customHeight="1">
      <c r="A3" s="19" t="inlineStr">
        <is>
          <t>Celkové príjmy (plán)</t>
        </is>
      </c>
      <c r="B3" s="4">
        <f>SUMIF(Rozpočet!E3:E12,"Príjem",Rozpočet!F3:F12)</f>
        <v/>
      </c>
      <c r="C3" s="3" t="inlineStr">
        <is>
          <t>Súčet plánovaných príjmov</t>
        </is>
      </c>
      <c r="E3" s="3" t="inlineStr">
        <is>
          <t>Bývanie</t>
        </is>
      </c>
      <c r="F3" s="5">
        <f>IFERROR(SUMIF(Rozpočet!B3:B12,E3,Rozpočet!F3:F12),0)</f>
        <v/>
      </c>
      <c r="G3" s="5">
        <f>IFERROR(SUMIF(Rozpočet!B3:B12,E3,Rozpočet!G3:G12),0)</f>
        <v/>
      </c>
      <c r="H3" s="5">
        <f>IFERROR(G3-F3,0)</f>
        <v/>
      </c>
    </row>
    <row r="4" ht="20" customHeight="1">
      <c r="A4" s="20" t="inlineStr">
        <is>
          <t>Celkové príjmy (skutočné)</t>
        </is>
      </c>
      <c r="B4" s="4">
        <f>SUMIF(Rozpočet!E3:E12,"Príjem",Rozpočet!G3:G12)</f>
        <v/>
      </c>
      <c r="C4" s="8" t="inlineStr">
        <is>
          <t>Súčet skutočných príjmov</t>
        </is>
      </c>
      <c r="E4" s="8" t="inlineStr">
        <is>
          <t>Potraviny</t>
        </is>
      </c>
      <c r="F4" s="9">
        <f>IFERROR(SUMIF(Rozpočet!B3:B12,E4,Rozpočet!F3:F12),0)</f>
        <v/>
      </c>
      <c r="G4" s="9">
        <f>IFERROR(SUMIF(Rozpočet!B3:B12,E4,Rozpočet!G3:G12),0)</f>
        <v/>
      </c>
      <c r="H4" s="9">
        <f>IFERROR(G4-F4,0)</f>
        <v/>
      </c>
    </row>
    <row r="5" ht="20" customHeight="1">
      <c r="A5" s="19" t="inlineStr">
        <is>
          <t>Celkové výdavky (plán)</t>
        </is>
      </c>
      <c r="B5" s="4">
        <f>SUMIF(Rozpočet!E3:E12,"Výdavok",Rozpočet!F3:F12)</f>
        <v/>
      </c>
      <c r="C5" s="3" t="inlineStr">
        <is>
          <t>Súčet plánovaných výdavkov</t>
        </is>
      </c>
      <c r="E5" s="3" t="inlineStr">
        <is>
          <t>Doprava</t>
        </is>
      </c>
      <c r="F5" s="5">
        <f>IFERROR(SUMIF(Rozpočet!B3:B12,E5,Rozpočet!F3:F12),0)</f>
        <v/>
      </c>
      <c r="G5" s="5">
        <f>IFERROR(SUMIF(Rozpočet!B3:B12,E5,Rozpočet!G3:G12),0)</f>
        <v/>
      </c>
      <c r="H5" s="5">
        <f>IFERROR(G5-F5,0)</f>
        <v/>
      </c>
    </row>
    <row r="6" ht="20" customHeight="1">
      <c r="A6" s="20" t="inlineStr">
        <is>
          <t>Celkové výdavky (skutočné)</t>
        </is>
      </c>
      <c r="B6" s="4">
        <f>SUMIF(Rozpočet!E3:E12,"Výdavok",Rozpočet!G3:G12)</f>
        <v/>
      </c>
      <c r="C6" s="8" t="inlineStr">
        <is>
          <t>Súčet skutočných výdavkov</t>
        </is>
      </c>
      <c r="E6" s="8" t="inlineStr">
        <is>
          <t>Energia</t>
        </is>
      </c>
      <c r="F6" s="9">
        <f>IFERROR(SUMIF(Rozpočet!B3:B12,E6,Rozpočet!F3:F12),0)</f>
        <v/>
      </c>
      <c r="G6" s="9">
        <f>IFERROR(SUMIF(Rozpočet!B3:B12,E6,Rozpočet!G3:G12),0)</f>
        <v/>
      </c>
      <c r="H6" s="9">
        <f>IFERROR(G6-F6,0)</f>
        <v/>
      </c>
    </row>
    <row r="7" ht="20" customHeight="1">
      <c r="A7" s="19" t="inlineStr">
        <is>
          <t>Čistý cash flow (plán)</t>
        </is>
      </c>
      <c r="B7" s="4">
        <f>SUMIF(Rozpočet!E3:E12,"Príjem",Rozpočet!F3:F12)-SUMIF(Rozpočet!E3:E12,"Výdavok",Rozpočet!F3:F12)</f>
        <v/>
      </c>
      <c r="C7" s="3" t="inlineStr">
        <is>
          <t>Príjmy mínus výdavky</t>
        </is>
      </c>
      <c r="E7" s="3" t="inlineStr">
        <is>
          <t>Telekomunikácie</t>
        </is>
      </c>
      <c r="F7" s="5">
        <f>IFERROR(SUMIF(Rozpočet!B3:B12,E7,Rozpočet!F3:F12),0)</f>
        <v/>
      </c>
      <c r="G7" s="5">
        <f>IFERROR(SUMIF(Rozpočet!B3:B12,E7,Rozpočet!G3:G12),0)</f>
        <v/>
      </c>
      <c r="H7" s="5">
        <f>IFERROR(G7-F7,0)</f>
        <v/>
      </c>
    </row>
    <row r="8" ht="20" customHeight="1">
      <c r="A8" s="20" t="inlineStr">
        <is>
          <t>Čistý cash flow (skutočné)</t>
        </is>
      </c>
      <c r="B8" s="4">
        <f>SUMIF(Rozpočet!E3:E12,"Príjem",Rozpočet!G3:G12)-SUMIF(Rozpočet!E3:E12,"Výdavok",Rozpočet!G3:G12)</f>
        <v/>
      </c>
      <c r="C8" s="8" t="inlineStr">
        <is>
          <t>Príjmy mínus výdavky</t>
        </is>
      </c>
      <c r="E8" s="8" t="inlineStr">
        <is>
          <t>Zdravie</t>
        </is>
      </c>
      <c r="F8" s="9">
        <f>IFERROR(SUMIF(Rozpočet!B3:B12,E8,Rozpočet!F3:F12),0)</f>
        <v/>
      </c>
      <c r="G8" s="9">
        <f>IFERROR(SUMIF(Rozpočet!B3:B12,E8,Rozpočet!G3:G12),0)</f>
        <v/>
      </c>
      <c r="H8" s="9">
        <f>IFERROR(G8-F8,0)</f>
        <v/>
      </c>
    </row>
    <row r="9" ht="20" customHeight="1">
      <c r="A9" s="19" t="inlineStr">
        <is>
          <t>% čerpania výdavkov</t>
        </is>
      </c>
      <c r="B9" s="21">
        <f>IFERROR(SUMIF(Rozpočet!E3:E12,"Výdavok",Rozpočet!G3:G12)/SUMIF(Rozpočet!E3:E12,"Výdavok",Rozpočet!F3:F12)*100,0)</f>
        <v/>
      </c>
      <c r="C9" s="3" t="inlineStr">
        <is>
          <t>Skutočné/Plán výdavky</t>
        </is>
      </c>
      <c r="E9" s="3" t="inlineStr">
        <is>
          <t>Zábava</t>
        </is>
      </c>
      <c r="F9" s="5">
        <f>IFERROR(SUMIF(Rozpočet!B3:B12,E9,Rozpočet!F3:F12),0)</f>
        <v/>
      </c>
      <c r="G9" s="5">
        <f>IFERROR(SUMIF(Rozpočet!B3:B12,E9,Rozpočet!G3:G12),0)</f>
        <v/>
      </c>
      <c r="H9" s="5">
        <f>IFERROR(G9-F9,0)</f>
        <v/>
      </c>
    </row>
    <row r="10" ht="20" customHeight="1">
      <c r="A10" s="20" t="inlineStr">
        <is>
          <t>Priemerná odchýlka %</t>
        </is>
      </c>
      <c r="B10" s="21">
        <f>IFERROR(AVERAGE(Rozpočet!I3:I12),0)</f>
        <v/>
      </c>
      <c r="C10" s="8" t="inlineStr">
        <is>
          <t>Priemer všetkých odchýlok</t>
        </is>
      </c>
      <c r="E10" s="8" t="inlineStr">
        <is>
          <t>Podnikanie</t>
        </is>
      </c>
      <c r="F10" s="9">
        <f>IFERROR(SUMIF(Rozpočet!B3:B12,E10,Rozpočet!F3:F12),0)</f>
        <v/>
      </c>
      <c r="G10" s="9">
        <f>IFERROR(SUMIF(Rozpočet!B3:B12,E10,Rozpočet!G3:G12),0)</f>
        <v/>
      </c>
      <c r="H10" s="9">
        <f>IFERROR(G10-F10,0)</f>
        <v/>
      </c>
    </row>
    <row r="11" ht="20" customHeight="1">
      <c r="A11" s="19" t="inlineStr">
        <is>
          <t>Počet položiek – Nad plán</t>
        </is>
      </c>
      <c r="B11" s="22">
        <f>COUNTIF(Rozpočet!J3:J12,"Nad plán")</f>
        <v/>
      </c>
      <c r="C11" s="3" t="inlineStr">
        <is>
          <t>Počet prekročených položiek</t>
        </is>
      </c>
      <c r="E11" s="3" t="inlineStr">
        <is>
          <t>Školstvo</t>
        </is>
      </c>
      <c r="F11" s="5">
        <f>IFERROR(SUMIF(Rozpočet!B3:B12,E11,Rozpočet!F3:F12),0)</f>
        <v/>
      </c>
      <c r="G11" s="5">
        <f>IFERROR(SUMIF(Rozpočet!B3:B12,E11,Rozpočet!G3:G12),0)</f>
        <v/>
      </c>
      <c r="H11" s="5">
        <f>IFERROR(G11-F11,0)</f>
        <v/>
      </c>
    </row>
    <row r="12" ht="20" customHeight="1">
      <c r="A12" s="20" t="inlineStr">
        <is>
          <t>Počet položiek – V limite</t>
        </is>
      </c>
      <c r="B12" s="22">
        <f>COUNTIF(Rozpočet!J3:J12,"V limite")</f>
        <v/>
      </c>
      <c r="C12" s="8" t="inlineStr">
        <is>
          <t>Počet položiek v limite</t>
        </is>
      </c>
      <c r="E12" s="8" t="inlineStr">
        <is>
          <t>Rezerva</t>
        </is>
      </c>
      <c r="F12" s="9">
        <f>IFERROR(SUMIF(Rozpočet!B3:B12,E12,Rozpočet!F3:F12),0)</f>
        <v/>
      </c>
      <c r="G12" s="9">
        <f>IFERROR(SUMIF(Rozpočet!B3:B12,E12,Rozpočet!G3:G12),0)</f>
        <v/>
      </c>
      <c r="H12" s="9">
        <f>IFERROR(G12-F12,0)</f>
        <v/>
      </c>
    </row>
    <row r="13" ht="20" customHeight="1">
      <c r="A13" s="19" t="inlineStr">
        <is>
          <t>Upozornenie</t>
        </is>
      </c>
      <c r="B13" s="22">
        <f>IF(SUMIF(Rozpočet!E3:E12,"Výdavok",Rozpočet!G3:G12)&gt;SUMIF(Rozpočet!E3:E12,"Výdavok",Rozpočet!F3:F12),"⚠ Výdavky prekročili plán!","✓ Výdavky v limite")</f>
        <v/>
      </c>
      <c r="C13" s="3" t="inlineStr">
        <is>
          <t>Automatické upozornenie</t>
        </is>
      </c>
      <c r="E13" s="23" t="inlineStr">
        <is>
          <t>CELKOM</t>
        </is>
      </c>
      <c r="F13" s="15">
        <f>SUM(F3:F12)</f>
        <v/>
      </c>
      <c r="G13" s="15">
        <f>SUM(G3:G12)</f>
        <v/>
      </c>
      <c r="H13" s="15">
        <f>SUM(H3:H12)</f>
        <v/>
      </c>
    </row>
    <row r="14" ht="20" customHeight="1"/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20" customWidth="1" min="1" max="1"/>
    <col width="16" customWidth="1" min="2" max="2"/>
    <col width="12" customWidth="1" min="3" max="3"/>
    <col width="22" customWidth="1" min="4" max="4"/>
    <col width="30" customWidth="1" min="5" max="5"/>
  </cols>
  <sheetData>
    <row r="1" ht="30" customHeight="1">
      <c r="A1" s="24" t="inlineStr">
        <is>
          <t>NASTAVENIA KATEGÓRIÍ A LIMITOV</t>
        </is>
      </c>
    </row>
    <row r="2">
      <c r="A2" s="2" t="inlineStr">
        <is>
          <t>Kategória</t>
        </is>
      </c>
      <c r="B2" s="2" t="inlineStr">
        <is>
          <t>Mesačný limit €</t>
        </is>
      </c>
      <c r="C2" s="2" t="inlineStr">
        <is>
          <t>Priorita</t>
        </is>
      </c>
      <c r="D2" s="2" t="inlineStr">
        <is>
          <t>Zodpovedný</t>
        </is>
      </c>
      <c r="E2" s="2" t="inlineStr">
        <is>
          <t>Poznámka</t>
        </is>
      </c>
    </row>
    <row r="3" ht="20" customHeight="1">
      <c r="A3" s="3" t="inlineStr">
        <is>
          <t>Bývanie</t>
        </is>
      </c>
      <c r="B3" s="4" t="n">
        <v>700</v>
      </c>
      <c r="C3" s="3" t="n">
        <v>1</v>
      </c>
      <c r="D3" s="3" t="inlineStr">
        <is>
          <t>Ján Novák (Bratislava)</t>
        </is>
      </c>
      <c r="E3" s="3" t="inlineStr">
        <is>
          <t>Nájom, energie, údržba</t>
        </is>
      </c>
    </row>
    <row r="4" ht="20" customHeight="1">
      <c r="A4" s="8" t="inlineStr">
        <is>
          <t>Potraviny</t>
        </is>
      </c>
      <c r="B4" s="4" t="n">
        <v>420</v>
      </c>
      <c r="C4" s="8" t="n">
        <v>1</v>
      </c>
      <c r="D4" s="8" t="inlineStr">
        <is>
          <t>Mária Kováčová (Košice)</t>
        </is>
      </c>
      <c r="E4" s="8" t="inlineStr">
        <is>
          <t>Denná spotreba rodiny</t>
        </is>
      </c>
    </row>
    <row r="5" ht="20" customHeight="1">
      <c r="A5" s="3" t="inlineStr">
        <is>
          <t>Doprava</t>
        </is>
      </c>
      <c r="B5" s="4" t="n">
        <v>130</v>
      </c>
      <c r="C5" s="3" t="n">
        <v>2</v>
      </c>
      <c r="D5" s="3" t="inlineStr">
        <is>
          <t>Peter Horváth (Žilina)</t>
        </is>
      </c>
      <c r="E5" s="3" t="inlineStr">
        <is>
          <t>PHM, MHD, servis</t>
        </is>
      </c>
    </row>
    <row r="6" ht="20" customHeight="1">
      <c r="A6" s="8" t="inlineStr">
        <is>
          <t>Energia</t>
        </is>
      </c>
      <c r="B6" s="4" t="n">
        <v>90</v>
      </c>
      <c r="C6" s="8" t="n">
        <v>2</v>
      </c>
      <c r="D6" s="8" t="inlineStr">
        <is>
          <t>Zuzana Tóthová (Nitra)</t>
        </is>
      </c>
      <c r="E6" s="8" t="inlineStr">
        <is>
          <t>Elektrina, plyn, teplo</t>
        </is>
      </c>
    </row>
    <row r="7" ht="20" customHeight="1">
      <c r="A7" s="3" t="inlineStr">
        <is>
          <t>Telekomunikácie</t>
        </is>
      </c>
      <c r="B7" s="4" t="n">
        <v>60</v>
      </c>
      <c r="C7" s="3" t="n">
        <v>3</v>
      </c>
      <c r="D7" s="3" t="inlineStr">
        <is>
          <t>Martin Baláž (Prešov)</t>
        </is>
      </c>
      <c r="E7" s="3" t="inlineStr">
        <is>
          <t>Mobil, internet, TV</t>
        </is>
      </c>
    </row>
    <row r="8" ht="20" customHeight="1">
      <c r="A8" s="8" t="inlineStr">
        <is>
          <t>Zdravie</t>
        </is>
      </c>
      <c r="B8" s="4" t="n">
        <v>50</v>
      </c>
      <c r="C8" s="8" t="n">
        <v>2</v>
      </c>
      <c r="D8" s="8" t="inlineStr">
        <is>
          <t>Katarína Hudáková (B. Bystrica)</t>
        </is>
      </c>
      <c r="E8" s="8" t="inlineStr">
        <is>
          <t>Lekáreň, lekári</t>
        </is>
      </c>
    </row>
    <row r="9" ht="20" customHeight="1">
      <c r="A9" s="3" t="inlineStr">
        <is>
          <t>Zábava</t>
        </is>
      </c>
      <c r="B9" s="4" t="n">
        <v>100</v>
      </c>
      <c r="C9" s="3" t="n">
        <v>4</v>
      </c>
      <c r="D9" s="3" t="inlineStr">
        <is>
          <t>Lukáš Varga (Trnava)</t>
        </is>
      </c>
      <c r="E9" s="3" t="inlineStr">
        <is>
          <t>Voľný čas, kultúra</t>
        </is>
      </c>
    </row>
    <row r="10" ht="20" customHeight="1">
      <c r="A10" s="8" t="inlineStr">
        <is>
          <t>Podnikanie</t>
        </is>
      </c>
      <c r="B10" s="4" t="n">
        <v>3500</v>
      </c>
      <c r="C10" s="8" t="n">
        <v>1</v>
      </c>
      <c r="D10" s="8" t="inlineStr">
        <is>
          <t>Eva Šimková (Trenčín)</t>
        </is>
      </c>
      <c r="E10" s="8" t="inlineStr">
        <is>
          <t>Cieľový mesačný príjem</t>
        </is>
      </c>
    </row>
    <row r="11" ht="20" customHeight="1">
      <c r="A11" s="3" t="inlineStr">
        <is>
          <t>Školstvo</t>
        </is>
      </c>
      <c r="B11" s="4" t="n">
        <v>100</v>
      </c>
      <c r="C11" s="3" t="n">
        <v>3</v>
      </c>
      <c r="D11" s="3" t="inlineStr">
        <is>
          <t>Tomáš Kováč (Martin)</t>
        </is>
      </c>
      <c r="E11" s="3" t="inlineStr">
        <is>
          <t>Kurzy, knihy, vzdelávanie</t>
        </is>
      </c>
    </row>
    <row r="12" ht="20" customHeight="1">
      <c r="A12" s="8" t="inlineStr">
        <is>
          <t>Rezerva</t>
        </is>
      </c>
      <c r="B12" s="4" t="n">
        <v>200</v>
      </c>
      <c r="C12" s="8" t="n">
        <v>2</v>
      </c>
      <c r="D12" s="8" t="inlineStr">
        <is>
          <t>Veronika Mikušová (Poprad)</t>
        </is>
      </c>
      <c r="E12" s="8" t="inlineStr">
        <is>
          <t>Núdzový fond / úspory</t>
        </is>
      </c>
    </row>
  </sheetData>
  <mergeCells count="1">
    <mergeCell ref="A1:E1"/>
  </mergeCells>
  <dataValidations count="1">
    <dataValidation sqref="C3:C50" showErrorMessage="1" showInputMessage="1" allowBlank="0" type="list">
      <formula1>"1,2,3,4,5"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62" customWidth="1" min="3" max="3"/>
  </cols>
  <sheetData>
    <row r="1" ht="32" customHeight="1">
      <c r="A1" s="24" t="inlineStr">
        <is>
          <t>NÁVOD NA POUŽITIE – MESAČNÝ ROZPOČET</t>
        </is>
      </c>
    </row>
    <row r="2" ht="28" customHeight="1">
      <c r="A2" s="2" t="inlineStr"/>
      <c r="B2" s="2" t="inlineStr">
        <is>
          <t>Téma</t>
        </is>
      </c>
      <c r="C2" s="2" t="inlineStr">
        <is>
          <t>Vysvetlenie</t>
        </is>
      </c>
    </row>
    <row r="3" ht="30" customHeight="1">
      <c r="A3" s="25" t="inlineStr">
        <is>
          <t>1.</t>
        </is>
      </c>
      <c r="B3" s="26" t="inlineStr">
        <is>
          <t>List Rozpočet – základný prehľad</t>
        </is>
      </c>
      <c r="C3" s="3" t="inlineStr">
        <is>
          <t>Hlavný pracovný list. Každý riadok = jedna rozpočtová položka na daný mesiac.</t>
        </is>
      </c>
    </row>
    <row r="4" ht="30" customHeight="1">
      <c r="A4" s="25" t="inlineStr">
        <is>
          <t>2.</t>
        </is>
      </c>
      <c r="B4" s="26" t="inlineStr">
        <is>
          <t>Plánované € (stĺpec F)</t>
        </is>
      </c>
      <c r="C4" s="8" t="inlineStr">
        <is>
          <t>Sem zadajte plánovanú sumu pre danú položku. Bunky sú zvýraznené žltou farbou – editovateľné.</t>
        </is>
      </c>
    </row>
    <row r="5" ht="30" customHeight="1">
      <c r="A5" s="25" t="inlineStr">
        <is>
          <t>3.</t>
        </is>
      </c>
      <c r="B5" s="26" t="inlineStr">
        <is>
          <t>Skutočné € (stĺpec G)</t>
        </is>
      </c>
      <c r="C5" s="3" t="inlineStr">
        <is>
          <t>Po uplynutí obdobia zadajte skutočne vynaloženú sumu. Tiež editovateľná (žltá) bunka.</t>
        </is>
      </c>
    </row>
    <row r="6" ht="30" customHeight="1">
      <c r="A6" s="25" t="inlineStr">
        <is>
          <t>4.</t>
        </is>
      </c>
      <c r="B6" s="26" t="inlineStr">
        <is>
          <t>Odchýlka € (stĺpec H)</t>
        </is>
      </c>
      <c r="C6" s="8" t="inlineStr">
        <is>
          <t>Vypočítava sa automaticky: Skutočné – Plánované. Kladná = prekročenie, záporná = úspora.</t>
        </is>
      </c>
    </row>
    <row r="7" ht="30" customHeight="1">
      <c r="A7" s="25" t="inlineStr">
        <is>
          <t>5.</t>
        </is>
      </c>
      <c r="B7" s="26" t="inlineStr">
        <is>
          <t>Odchýlka % (stĺpec I)</t>
        </is>
      </c>
      <c r="C7" s="3" t="inlineStr">
        <is>
          <t>Percentuálne vyjadrenie odchýlky voči plánu. Automatický výpočet, neupravujte.</t>
        </is>
      </c>
    </row>
    <row r="8" ht="30" customHeight="1">
      <c r="A8" s="25" t="inlineStr">
        <is>
          <t>6.</t>
        </is>
      </c>
      <c r="B8" s="26" t="inlineStr">
        <is>
          <t>Stav (stĺpec J)</t>
        </is>
      </c>
      <c r="C8" s="8" t="inlineStr">
        <is>
          <t>Automatický stav: 'Nad plán' (červená) = prekročenie plánu, 'V limite' (zelená) = v poriadku.</t>
        </is>
      </c>
    </row>
    <row r="9" ht="30" customHeight="1">
      <c r="A9" s="25" t="inlineStr">
        <is>
          <t>7.</t>
        </is>
      </c>
      <c r="B9" s="26" t="inlineStr">
        <is>
          <t>Typ položky (stĺpec E)</t>
        </is>
      </c>
      <c r="C9" s="3" t="inlineStr">
        <is>
          <t>Vyberte z rozbaľovacieho zoznamu: Príjem alebo Výdavok. Ovplyvňuje výpočty v Súhrne.</t>
        </is>
      </c>
    </row>
    <row r="10" ht="30" customHeight="1">
      <c r="A10" s="25" t="inlineStr">
        <is>
          <t>8.</t>
        </is>
      </c>
      <c r="B10" s="26" t="inlineStr">
        <is>
          <t>Pridanie nového riadku</t>
        </is>
      </c>
      <c r="C10" s="8" t="inlineStr">
        <is>
          <t>Skopírujte posledný riadok (Ctrl+C) a vložte ho pod existujúce dáta. Vzorce sa automaticky upravia.</t>
        </is>
      </c>
    </row>
    <row r="11" ht="30" customHeight="1">
      <c r="A11" s="25" t="inlineStr">
        <is>
          <t>9.</t>
        </is>
      </c>
      <c r="B11" s="26" t="inlineStr">
        <is>
          <t>List Súhrn – dashboard</t>
        </is>
      </c>
      <c r="C11" s="3" t="inlineStr">
        <is>
          <t>Zobrazuje KPI ukazovatele: príjmy, výdavky, cash flow, čerpanie rozpočtu a grafy.</t>
        </is>
      </c>
    </row>
    <row r="12" ht="30" customHeight="1">
      <c r="A12" s="25" t="inlineStr">
        <is>
          <t>10.</t>
        </is>
      </c>
      <c r="B12" s="26" t="inlineStr">
        <is>
          <t>List Nastavenia – limity kategórií</t>
        </is>
      </c>
      <c r="C12" s="8" t="inlineStr">
        <is>
          <t>Tu nastavte mesačný limit pre každú kategóriu. Hodnoty slúžia ako referencia pre VLOOKUP.</t>
        </is>
      </c>
    </row>
    <row r="13" ht="30" customHeight="1">
      <c r="A13" s="25" t="inlineStr">
        <is>
          <t>11.</t>
        </is>
      </c>
      <c r="B13" s="26" t="inlineStr">
        <is>
          <t>Farby a ich význam</t>
        </is>
      </c>
      <c r="C13" s="3" t="inlineStr">
        <is>
          <t>🟡 Žltá = editovateľná bunka | 🟢 Zelená = V limite | 🔴 Červená = Nad plán | ⬛ Tmavá = hlavička</t>
        </is>
      </c>
    </row>
    <row r="14" ht="30" customHeight="1">
      <c r="A14" s="25" t="inlineStr">
        <is>
          <t>12.</t>
        </is>
      </c>
      <c r="B14" s="26" t="inlineStr">
        <is>
          <t>Mena a formát</t>
        </is>
      </c>
      <c r="C14" s="8" t="inlineStr">
        <is>
          <t>Všetky sumy sú v EUR s formátom '1 234,56 €'. Dátumy sú vo formáte DD.MM.YYYY (slovenský štandard).</t>
        </is>
      </c>
    </row>
    <row r="15" ht="30" customHeight="1">
      <c r="A15" s="25" t="inlineStr">
        <is>
          <t>13.</t>
        </is>
      </c>
      <c r="B15" s="26" t="inlineStr">
        <is>
          <t>Ochrana dát</t>
        </is>
      </c>
      <c r="C15" s="3" t="inlineStr">
        <is>
          <t>Vzorcové bunky neupravujte manuálne. Zadávajte len do žltých (vstupných) buniek pre správne výsledky.</t>
        </is>
      </c>
    </row>
    <row r="16" ht="30" customHeight="1">
      <c r="A16" s="25" t="inlineStr">
        <is>
          <t>14.</t>
        </is>
      </c>
      <c r="B16" s="26" t="inlineStr">
        <is>
          <t>Grafy v Súhrne</t>
        </is>
      </c>
      <c r="C16" s="8" t="inlineStr">
        <is>
          <t>Grafy sa automaticky aktualizujú po zmene dát v liste Rozpočet. Nie je potrebná ručná úprava grafov.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2026-06-17T02:49:14Z</dcterms:created>
  <dcterms:modified xmlns:dcterms="http://purl.org/dc/terms/" xmlns:xsi="http://www.w3.org/2001/XMLSchema-instance" xsi:type="dcterms:W3CDTF">2026-06-17T02:49:14Z</dcterms:modified>
</cp:coreProperties>
</file>