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idencia nadčasov" sheetId="1" state="visible" r:id="rId1"/>
    <sheet xmlns:r="http://schemas.openxmlformats.org/officeDocument/2006/relationships" name="Nastavenia" sheetId="2" state="visible" r:id="rId2"/>
    <sheet xmlns:r="http://schemas.openxmlformats.org/officeDocument/2006/relationships" name="Prehľad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 ##0.00 &quot;€&quot;"/>
    <numFmt numFmtId="166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3"/>
    </font>
    <font>
      <name val="Calibri"/>
      <b val="1"/>
      <color rgb="00FFFFFF"/>
      <sz val="10"/>
    </font>
    <font>
      <name val="Calibri"/>
      <b val="1"/>
      <color rgb="00FFFFFF"/>
      <sz val="14"/>
    </font>
    <font>
      <name val="Calibri"/>
      <b val="1"/>
      <sz val="10"/>
    </font>
    <font>
      <name val="Calibri"/>
      <b val="1"/>
      <color rgb="001E293B"/>
      <sz val="11"/>
    </font>
    <font>
      <name val="Calibri"/>
      <b val="1"/>
      <color rgb="0016A34A"/>
    </font>
    <font>
      <name val="Calibri"/>
      <b val="1"/>
      <color rgb="00DC2626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2" fontId="2" fillId="3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9" fontId="2" fillId="4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2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0" fontId="0" fillId="2" borderId="1" pivotButton="0" quotePrefix="0" xfId="0"/>
    <xf numFmtId="2" fontId="1" fillId="2" borderId="1" applyAlignment="1" pivotButton="0" quotePrefix="0" xfId="0">
      <alignment horizontal="center" vertical="center"/>
    </xf>
    <xf numFmtId="165" fontId="1" fillId="2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4" fillId="6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0" fillId="5" borderId="0" pivotButton="0" quotePrefix="0" xfId="0"/>
    <xf numFmtId="0" fontId="6" fillId="3" borderId="1" applyAlignment="1" pivotButton="0" quotePrefix="0" xfId="0">
      <alignment horizontal="left" vertical="center"/>
    </xf>
    <xf numFmtId="2" fontId="7" fillId="4" borderId="1" applyAlignment="1" pivotButton="0" quotePrefix="0" xfId="0">
      <alignment horizontal="center" vertical="center"/>
    </xf>
    <xf numFmtId="165" fontId="7" fillId="4" borderId="1" applyAlignment="1" pivotButton="0" quotePrefix="0" xfId="0">
      <alignment horizontal="center" vertical="center"/>
    </xf>
    <xf numFmtId="1" fontId="7" fillId="4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165" fontId="1" fillId="2" borderId="1" applyAlignment="1" pivotButton="0" quotePrefix="0" xfId="0">
      <alignment horizontal="right" vertical="center"/>
    </xf>
    <xf numFmtId="165" fontId="7" fillId="4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name val="Calibri"/>
        <b val="1"/>
        <color rgb="0016A34A"/>
      </font>
      <fill>
        <patternFill patternType="solid">
          <fgColor rgb="00D1FAE5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b val="1"/>
        <color rgb="00856404"/>
      </font>
      <fill>
        <patternFill patternType="solid">
          <fgColor rgb="00FFF3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Nadčasy podľa oddelenia (hodiny)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'Prehľad'!B11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'Prehľad'!$A$12:$A$17</f>
            </numRef>
          </cat>
          <val>
            <numRef>
              <f>'Prehľad'!$B$12:$B$17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Oddelenie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Hodiny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schválených vs. neschválených</a:t>
            </a:r>
          </a:p>
        </rich>
      </tx>
    </title>
    <plotArea>
      <pieChart>
        <varyColors val="1"/>
        <ser>
          <idx val="0"/>
          <order val="0"/>
          <tx>
            <strRef>
              <f>'Prehľad'!G11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'Prehľad'!$F$12:$F$13</f>
            </numRef>
          </cat>
          <val>
            <numRef>
              <f>'Prehľad'!$G$12:$G$13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Trend nadčasových hodín</a:t>
            </a:r>
          </a:p>
        </rich>
      </tx>
    </title>
    <plotArea>
      <lineChart>
        <grouping val="standard"/>
        <ser>
          <idx val="0"/>
          <order val="0"/>
          <tx>
            <strRef>
              <f>'Prehľad'!B35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'Prehľad'!$A$36:$A$45</f>
            </numRef>
          </cat>
          <val>
            <numRef>
              <f>'Prehľad'!$B$36:$B$45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Záznam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Hodiny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18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46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22" customWidth="1" min="3" max="3"/>
    <col width="16" customWidth="1" min="4" max="4"/>
    <col width="26" customWidth="1" min="5" max="5"/>
    <col width="12" customWidth="1" min="6" max="6"/>
    <col width="14" customWidth="1" min="7" max="7"/>
    <col width="14" customWidth="1" min="8" max="8"/>
    <col width="18" customWidth="1" min="9" max="9"/>
    <col width="16" customWidth="1" min="10" max="10"/>
    <col width="18" customWidth="1" min="11" max="11"/>
    <col width="16" customWidth="1" min="12" max="12"/>
    <col width="12" customWidth="1" min="13" max="13"/>
    <col width="20" customWidth="1" min="14" max="14"/>
    <col width="30" customWidth="1" min="15" max="15"/>
  </cols>
  <sheetData>
    <row r="1" ht="30" customHeight="1">
      <c r="A1" s="1" t="inlineStr">
        <is>
          <t>Dátum</t>
        </is>
      </c>
      <c r="B1" s="1" t="inlineStr">
        <is>
          <t>Mesiac</t>
        </is>
      </c>
      <c r="C1" s="1" t="inlineStr">
        <is>
          <t>Meno a priezvisko</t>
        </is>
      </c>
      <c r="D1" s="1" t="inlineStr">
        <is>
          <t>Oddelenie</t>
        </is>
      </c>
      <c r="E1" s="1" t="inlineStr">
        <is>
          <t>Pozícia</t>
        </is>
      </c>
      <c r="F1" s="1" t="inlineStr">
        <is>
          <t>Typ zmeny</t>
        </is>
      </c>
      <c r="G1" s="1" t="inlineStr">
        <is>
          <t>Začiatok nadčasu</t>
        </is>
      </c>
      <c r="H1" s="1" t="inlineStr">
        <is>
          <t>Koniec nadčasu</t>
        </is>
      </c>
      <c r="I1" s="1" t="inlineStr">
        <is>
          <t>Počet hodín nadčasu</t>
        </is>
      </c>
      <c r="J1" s="1" t="inlineStr">
        <is>
          <t>Sadzba za hodinu</t>
        </is>
      </c>
      <c r="K1" s="1" t="inlineStr">
        <is>
          <t>Príplatok za nadčas %</t>
        </is>
      </c>
      <c r="L1" s="1" t="inlineStr">
        <is>
          <t>Suma za nadčas</t>
        </is>
      </c>
      <c r="M1" s="1" t="inlineStr">
        <is>
          <t>Schválené</t>
        </is>
      </c>
      <c r="N1" s="1" t="inlineStr">
        <is>
          <t>Schvaľovateľ</t>
        </is>
      </c>
      <c r="O1" s="1" t="inlineStr">
        <is>
          <t>Poznámka</t>
        </is>
      </c>
    </row>
    <row r="2">
      <c r="A2" s="36" t="n">
        <v>46034</v>
      </c>
      <c r="B2" s="3">
        <f>TEXT(A2,"MMMM YYYY")</f>
        <v/>
      </c>
      <c r="C2" s="4" t="inlineStr">
        <is>
          <t>Ján Novák</t>
        </is>
      </c>
      <c r="D2" s="3" t="inlineStr">
        <is>
          <t>Výroba</t>
        </is>
      </c>
      <c r="E2" s="4" t="inlineStr">
        <is>
          <t>Operátor výroby</t>
        </is>
      </c>
      <c r="F2" s="3" t="inlineStr">
        <is>
          <t>Nočná</t>
        </is>
      </c>
      <c r="G2" s="5" t="inlineStr">
        <is>
          <t>17:00</t>
        </is>
      </c>
      <c r="H2" s="5" t="inlineStr">
        <is>
          <t>21:30</t>
        </is>
      </c>
      <c r="I2" s="6">
        <f>IFERROR(IF(H2&lt;G2,(TIMEVALUE(H2)+1-TIMEVALUE(G2))*24,(TIMEVALUE(H2)-TIMEVALUE(G2))*24),0)</f>
        <v/>
      </c>
      <c r="J2" s="37">
        <f>IFERROR(VLOOKUP(D2,Nastavenia!$A$3:$D$8,2,0),12.5)</f>
        <v/>
      </c>
      <c r="K2" s="8">
        <f>IFERROR(VLOOKUP(D2,Nastavenia!$A$3:$D$8,3,0),0.25)</f>
        <v/>
      </c>
      <c r="L2" s="38">
        <f>IFERROR(I2*J2*(1+K2),0)</f>
        <v/>
      </c>
      <c r="M2" s="3" t="inlineStr">
        <is>
          <t>Áno</t>
        </is>
      </c>
      <c r="N2" s="4" t="inlineStr">
        <is>
          <t>Ing. Horáček</t>
        </is>
      </c>
      <c r="O2" s="4" t="inlineStr">
        <is>
          <t>Mimoriadna expedícia</t>
        </is>
      </c>
    </row>
    <row r="3">
      <c r="A3" s="39" t="n">
        <v>46042</v>
      </c>
      <c r="B3" s="11">
        <f>TEXT(A3,"MMMM YYYY")</f>
        <v/>
      </c>
      <c r="C3" s="12" t="inlineStr">
        <is>
          <t>Mária Kováčová</t>
        </is>
      </c>
      <c r="D3" s="11" t="inlineStr">
        <is>
          <t>Administratíva</t>
        </is>
      </c>
      <c r="E3" s="12" t="inlineStr">
        <is>
          <t>Referentka</t>
        </is>
      </c>
      <c r="F3" s="11" t="inlineStr">
        <is>
          <t>Denná</t>
        </is>
      </c>
      <c r="G3" s="5" t="inlineStr">
        <is>
          <t>16:00</t>
        </is>
      </c>
      <c r="H3" s="5" t="inlineStr">
        <is>
          <t>18:30</t>
        </is>
      </c>
      <c r="I3" s="13">
        <f>IFERROR(IF(H3&lt;G3,(TIMEVALUE(H3)+1-TIMEVALUE(G3))*24,(TIMEVALUE(H3)-TIMEVALUE(G3))*24),0)</f>
        <v/>
      </c>
      <c r="J3" s="37">
        <f>IFERROR(VLOOKUP(D3,Nastavenia!$A$3:$D$8,2,0),11.0)</f>
        <v/>
      </c>
      <c r="K3" s="8">
        <f>IFERROR(VLOOKUP(D3,Nastavenia!$A$3:$D$8,3,0),0.2)</f>
        <v/>
      </c>
      <c r="L3" s="40">
        <f>IFERROR(I3*J3*(1+K3),0)</f>
        <v/>
      </c>
      <c r="M3" s="11" t="inlineStr">
        <is>
          <t>Áno</t>
        </is>
      </c>
      <c r="N3" s="12" t="inlineStr">
        <is>
          <t>Mgr. Adamová</t>
        </is>
      </c>
      <c r="O3" s="12" t="inlineStr">
        <is>
          <t>Uzávierka mesiaca</t>
        </is>
      </c>
    </row>
    <row r="4">
      <c r="A4" s="36" t="n">
        <v>46058</v>
      </c>
      <c r="B4" s="3">
        <f>TEXT(A4,"MMMM YYYY")</f>
        <v/>
      </c>
      <c r="C4" s="4" t="inlineStr">
        <is>
          <t>Peter Horváth</t>
        </is>
      </c>
      <c r="D4" s="3" t="inlineStr">
        <is>
          <t>IT</t>
        </is>
      </c>
      <c r="E4" s="4" t="inlineStr">
        <is>
          <t>Systémový administrátor</t>
        </is>
      </c>
      <c r="F4" s="3" t="inlineStr">
        <is>
          <t>Nočná</t>
        </is>
      </c>
      <c r="G4" s="5" t="inlineStr">
        <is>
          <t>18:00</t>
        </is>
      </c>
      <c r="H4" s="5" t="inlineStr">
        <is>
          <t>22:00</t>
        </is>
      </c>
      <c r="I4" s="6">
        <f>IFERROR(IF(H4&lt;G4,(TIMEVALUE(H4)+1-TIMEVALUE(G4))*24,(TIMEVALUE(H4)-TIMEVALUE(G4))*24),0)</f>
        <v/>
      </c>
      <c r="J4" s="37">
        <f>IFERROR(VLOOKUP(D4,Nastavenia!$A$3:$D$8,2,0),18.0)</f>
        <v/>
      </c>
      <c r="K4" s="8">
        <f>IFERROR(VLOOKUP(D4,Nastavenia!$A$3:$D$8,3,0),0.3)</f>
        <v/>
      </c>
      <c r="L4" s="38">
        <f>IFERROR(I4*J4*(1+K4),0)</f>
        <v/>
      </c>
      <c r="M4" s="3" t="inlineStr">
        <is>
          <t>Áno</t>
        </is>
      </c>
      <c r="N4" s="4" t="inlineStr">
        <is>
          <t>Ing. Kováč</t>
        </is>
      </c>
      <c r="O4" s="4" t="inlineStr">
        <is>
          <t>Servis systému</t>
        </is>
      </c>
    </row>
    <row r="5">
      <c r="A5" s="39" t="n">
        <v>46071</v>
      </c>
      <c r="B5" s="11">
        <f>TEXT(A5,"MMMM YYYY")</f>
        <v/>
      </c>
      <c r="C5" s="12" t="inlineStr">
        <is>
          <t>Zuzana Tóthová</t>
        </is>
      </c>
      <c r="D5" s="11" t="inlineStr">
        <is>
          <t>Logistika</t>
        </is>
      </c>
      <c r="E5" s="12" t="inlineStr">
        <is>
          <t>Skladníčka</t>
        </is>
      </c>
      <c r="F5" s="11" t="inlineStr">
        <is>
          <t>Denná</t>
        </is>
      </c>
      <c r="G5" s="5" t="inlineStr">
        <is>
          <t>15:30</t>
        </is>
      </c>
      <c r="H5" s="5" t="inlineStr">
        <is>
          <t>19:00</t>
        </is>
      </c>
      <c r="I5" s="13">
        <f>IFERROR(IF(H5&lt;G5,(TIMEVALUE(H5)+1-TIMEVALUE(G5))*24,(TIMEVALUE(H5)-TIMEVALUE(G5))*24),0)</f>
        <v/>
      </c>
      <c r="J5" s="37">
        <f>IFERROR(VLOOKUP(D5,Nastavenia!$A$3:$D$8,2,0),10.5)</f>
        <v/>
      </c>
      <c r="K5" s="8">
        <f>IFERROR(VLOOKUP(D5,Nastavenia!$A$3:$D$8,3,0),0.25)</f>
        <v/>
      </c>
      <c r="L5" s="40">
        <f>IFERROR(I5*J5*(1+K5),0)</f>
        <v/>
      </c>
      <c r="M5" s="11" t="inlineStr">
        <is>
          <t>Nie</t>
        </is>
      </c>
      <c r="N5" s="12" t="inlineStr"/>
      <c r="O5" s="12" t="inlineStr">
        <is>
          <t>Inventúra</t>
        </is>
      </c>
    </row>
    <row r="6">
      <c r="A6" s="36" t="n">
        <v>46084</v>
      </c>
      <c r="B6" s="3">
        <f>TEXT(A6,"MMMM YYYY")</f>
        <v/>
      </c>
      <c r="C6" s="4" t="inlineStr">
        <is>
          <t>Martin Baláž</t>
        </is>
      </c>
      <c r="D6" s="3" t="inlineStr">
        <is>
          <t>Obchod</t>
        </is>
      </c>
      <c r="E6" s="4" t="inlineStr">
        <is>
          <t>Obchodný zástupca</t>
        </is>
      </c>
      <c r="F6" s="3" t="inlineStr">
        <is>
          <t>Denná</t>
        </is>
      </c>
      <c r="G6" s="5" t="inlineStr">
        <is>
          <t>17:00</t>
        </is>
      </c>
      <c r="H6" s="5" t="inlineStr">
        <is>
          <t>19:30</t>
        </is>
      </c>
      <c r="I6" s="6">
        <f>IFERROR(IF(H6&lt;G6,(TIMEVALUE(H6)+1-TIMEVALUE(G6))*24,(TIMEVALUE(H6)-TIMEVALUE(G6))*24),0)</f>
        <v/>
      </c>
      <c r="J6" s="37">
        <f>IFERROR(VLOOKUP(D6,Nastavenia!$A$3:$D$8,2,0),13.0)</f>
        <v/>
      </c>
      <c r="K6" s="8">
        <f>IFERROR(VLOOKUP(D6,Nastavenia!$A$3:$D$8,3,0),0.25)</f>
        <v/>
      </c>
      <c r="L6" s="38">
        <f>IFERROR(I6*J6*(1+K6),0)</f>
        <v/>
      </c>
      <c r="M6" s="3" t="inlineStr">
        <is>
          <t>Áno</t>
        </is>
      </c>
      <c r="N6" s="4" t="inlineStr">
        <is>
          <t>Ing. Horáček</t>
        </is>
      </c>
      <c r="O6" s="4" t="inlineStr">
        <is>
          <t>Rokovanis klientom</t>
        </is>
      </c>
    </row>
    <row r="7">
      <c r="A7" s="39" t="n">
        <v>46096</v>
      </c>
      <c r="B7" s="11">
        <f>TEXT(A7,"MMMM YYYY")</f>
        <v/>
      </c>
      <c r="C7" s="12" t="inlineStr">
        <is>
          <t>Katarína Hudáková</t>
        </is>
      </c>
      <c r="D7" s="11" t="inlineStr">
        <is>
          <t>Výroba</t>
        </is>
      </c>
      <c r="E7" s="12" t="inlineStr">
        <is>
          <t>Technológ</t>
        </is>
      </c>
      <c r="F7" s="11" t="inlineStr">
        <is>
          <t>Nočná</t>
        </is>
      </c>
      <c r="G7" s="5" t="inlineStr">
        <is>
          <t>18:00</t>
        </is>
      </c>
      <c r="H7" s="5" t="inlineStr">
        <is>
          <t>22:30</t>
        </is>
      </c>
      <c r="I7" s="13">
        <f>IFERROR(IF(H7&lt;G7,(TIMEVALUE(H7)+1-TIMEVALUE(G7))*24,(TIMEVALUE(H7)-TIMEVALUE(G7))*24),0)</f>
        <v/>
      </c>
      <c r="J7" s="37">
        <f>IFERROR(VLOOKUP(D7,Nastavenia!$A$3:$D$8,2,0),12.5)</f>
        <v/>
      </c>
      <c r="K7" s="8">
        <f>IFERROR(VLOOKUP(D7,Nastavenia!$A$3:$D$8,3,0),0.25)</f>
        <v/>
      </c>
      <c r="L7" s="40">
        <f>IFERROR(I7*J7*(1+K7),0)</f>
        <v/>
      </c>
      <c r="M7" s="11" t="inlineStr">
        <is>
          <t>Nie</t>
        </is>
      </c>
      <c r="N7" s="12" t="inlineStr"/>
      <c r="O7" s="12" t="inlineStr">
        <is>
          <t>Mimoriadna expedícia</t>
        </is>
      </c>
    </row>
    <row r="8">
      <c r="A8" s="36" t="n">
        <v>46120</v>
      </c>
      <c r="B8" s="3">
        <f>TEXT(A8,"MMMM YYYY")</f>
        <v/>
      </c>
      <c r="C8" s="4" t="inlineStr">
        <is>
          <t>Lukáš Varga</t>
        </is>
      </c>
      <c r="D8" s="3" t="inlineStr">
        <is>
          <t>Údržba</t>
        </is>
      </c>
      <c r="E8" s="4" t="inlineStr">
        <is>
          <t>Mechanik</t>
        </is>
      </c>
      <c r="F8" s="3" t="inlineStr">
        <is>
          <t>Nočná</t>
        </is>
      </c>
      <c r="G8" s="5" t="inlineStr">
        <is>
          <t>20:00</t>
        </is>
      </c>
      <c r="H8" s="5" t="inlineStr">
        <is>
          <t>23:00</t>
        </is>
      </c>
      <c r="I8" s="6">
        <f>IFERROR(IF(H8&lt;G8,(TIMEVALUE(H8)+1-TIMEVALUE(G8))*24,(TIMEVALUE(H8)-TIMEVALUE(G8))*24),0)</f>
        <v/>
      </c>
      <c r="J8" s="37">
        <f>IFERROR(VLOOKUP(D8,Nastavenia!$A$3:$D$8,2,0),11.5)</f>
        <v/>
      </c>
      <c r="K8" s="8">
        <f>IFERROR(VLOOKUP(D8,Nastavenia!$A$3:$D$8,3,0),0.25)</f>
        <v/>
      </c>
      <c r="L8" s="38">
        <f>IFERROR(I8*J8*(1+K8),0)</f>
        <v/>
      </c>
      <c r="M8" s="3" t="inlineStr">
        <is>
          <t>Áno</t>
        </is>
      </c>
      <c r="N8" s="4" t="inlineStr">
        <is>
          <t>Mgr. Sloboda</t>
        </is>
      </c>
      <c r="O8" s="4" t="inlineStr">
        <is>
          <t>Oprava zariadenia</t>
        </is>
      </c>
    </row>
    <row r="9">
      <c r="A9" s="39" t="n">
        <v>46134</v>
      </c>
      <c r="B9" s="11">
        <f>TEXT(A9,"MMMM YYYY")</f>
        <v/>
      </c>
      <c r="C9" s="12" t="inlineStr">
        <is>
          <t>Eva Šimková</t>
        </is>
      </c>
      <c r="D9" s="11" t="inlineStr">
        <is>
          <t>Administratíva</t>
        </is>
      </c>
      <c r="E9" s="12" t="inlineStr">
        <is>
          <t>Účtovníčka</t>
        </is>
      </c>
      <c r="F9" s="11" t="inlineStr">
        <is>
          <t>Denná</t>
        </is>
      </c>
      <c r="G9" s="5" t="inlineStr">
        <is>
          <t>16:30</t>
        </is>
      </c>
      <c r="H9" s="5" t="inlineStr">
        <is>
          <t>18:30</t>
        </is>
      </c>
      <c r="I9" s="13">
        <f>IFERROR(IF(H9&lt;G9,(TIMEVALUE(H9)+1-TIMEVALUE(G9))*24,(TIMEVALUE(H9)-TIMEVALUE(G9))*24),0)</f>
        <v/>
      </c>
      <c r="J9" s="37">
        <f>IFERROR(VLOOKUP(D9,Nastavenia!$A$3:$D$8,2,0),11.0)</f>
        <v/>
      </c>
      <c r="K9" s="8">
        <f>IFERROR(VLOOKUP(D9,Nastavenia!$A$3:$D$8,3,0),0.2)</f>
        <v/>
      </c>
      <c r="L9" s="40">
        <f>IFERROR(I9*J9*(1+K9),0)</f>
        <v/>
      </c>
      <c r="M9" s="11" t="inlineStr">
        <is>
          <t>Áno</t>
        </is>
      </c>
      <c r="N9" s="12" t="inlineStr">
        <is>
          <t>Mgr. Adamová</t>
        </is>
      </c>
      <c r="O9" s="12" t="inlineStr">
        <is>
          <t>Uzávierka mesiaca</t>
        </is>
      </c>
    </row>
    <row r="10">
      <c r="A10" s="36" t="n">
        <v>46148</v>
      </c>
      <c r="B10" s="3">
        <f>TEXT(A10,"MMMM YYYY")</f>
        <v/>
      </c>
      <c r="C10" s="4" t="inlineStr">
        <is>
          <t>Tomáš Malík</t>
        </is>
      </c>
      <c r="D10" s="3" t="inlineStr">
        <is>
          <t>IT</t>
        </is>
      </c>
      <c r="E10" s="4" t="inlineStr">
        <is>
          <t>Vývojár</t>
        </is>
      </c>
      <c r="F10" s="3" t="inlineStr">
        <is>
          <t>Denná</t>
        </is>
      </c>
      <c r="G10" s="5" t="inlineStr">
        <is>
          <t>17:00</t>
        </is>
      </c>
      <c r="H10" s="5" t="inlineStr">
        <is>
          <t>21:00</t>
        </is>
      </c>
      <c r="I10" s="6">
        <f>IFERROR(IF(H10&lt;G10,(TIMEVALUE(H10)+1-TIMEVALUE(G10))*24,(TIMEVALUE(H10)-TIMEVALUE(G10))*24),0)</f>
        <v/>
      </c>
      <c r="J10" s="37">
        <f>IFERROR(VLOOKUP(D10,Nastavenia!$A$3:$D$8,2,0),18.0)</f>
        <v/>
      </c>
      <c r="K10" s="8">
        <f>IFERROR(VLOOKUP(D10,Nastavenia!$A$3:$D$8,3,0),0.3)</f>
        <v/>
      </c>
      <c r="L10" s="38">
        <f>IFERROR(I10*J10*(1+K10),0)</f>
        <v/>
      </c>
      <c r="M10" s="3" t="inlineStr">
        <is>
          <t>Áno</t>
        </is>
      </c>
      <c r="N10" s="4" t="inlineStr">
        <is>
          <t>Ing. Kováč</t>
        </is>
      </c>
      <c r="O10" s="4" t="inlineStr">
        <is>
          <t>Školenie po pracovnej dobe</t>
        </is>
      </c>
    </row>
    <row r="11">
      <c r="A11" s="39" t="n">
        <v>46161</v>
      </c>
      <c r="B11" s="11">
        <f>TEXT(A11,"MMMM YYYY")</f>
        <v/>
      </c>
      <c r="C11" s="12" t="inlineStr">
        <is>
          <t>Alena Kráľová</t>
        </is>
      </c>
      <c r="D11" s="11" t="inlineStr">
        <is>
          <t>Logistika</t>
        </is>
      </c>
      <c r="E11" s="12" t="inlineStr">
        <is>
          <t>Dispečerka</t>
        </is>
      </c>
      <c r="F11" s="11" t="inlineStr">
        <is>
          <t>Denná</t>
        </is>
      </c>
      <c r="G11" s="5" t="inlineStr">
        <is>
          <t>15:00</t>
        </is>
      </c>
      <c r="H11" s="5" t="inlineStr">
        <is>
          <t>19:30</t>
        </is>
      </c>
      <c r="I11" s="13">
        <f>IFERROR(IF(H11&lt;G11,(TIMEVALUE(H11)+1-TIMEVALUE(G11))*24,(TIMEVALUE(H11)-TIMEVALUE(G11))*24),0)</f>
        <v/>
      </c>
      <c r="J11" s="37">
        <f>IFERROR(VLOOKUP(D11,Nastavenia!$A$3:$D$8,2,0),10.5)</f>
        <v/>
      </c>
      <c r="K11" s="8">
        <f>IFERROR(VLOOKUP(D11,Nastavenia!$A$3:$D$8,3,0),0.25)</f>
        <v/>
      </c>
      <c r="L11" s="40">
        <f>IFERROR(I11*J11*(1+K11),0)</f>
        <v/>
      </c>
      <c r="M11" s="11" t="inlineStr">
        <is>
          <t>Nie</t>
        </is>
      </c>
      <c r="N11" s="12" t="inlineStr"/>
      <c r="O11" s="12" t="inlineStr">
        <is>
          <t>Inventúra</t>
        </is>
      </c>
    </row>
    <row r="12" ht="22" customHeight="1">
      <c r="A12" s="1" t="inlineStr">
        <is>
          <t>SPOLU</t>
        </is>
      </c>
      <c r="B12" s="15" t="n"/>
      <c r="C12" s="15" t="n"/>
      <c r="D12" s="15" t="n"/>
      <c r="E12" s="15" t="n"/>
      <c r="F12" s="15" t="n"/>
      <c r="G12" s="15" t="n"/>
      <c r="H12" s="15" t="n"/>
      <c r="I12" s="16">
        <f>SUM(I2:I11)</f>
        <v/>
      </c>
      <c r="J12" s="15" t="n"/>
      <c r="K12" s="15" t="n"/>
      <c r="L12" s="41">
        <f>SUM(L2:L11)</f>
        <v/>
      </c>
      <c r="M12" s="15" t="n"/>
      <c r="N12" s="15" t="n"/>
      <c r="O12" s="15" t="n"/>
    </row>
  </sheetData>
  <conditionalFormatting sqref="M2:M11">
    <cfRule type="expression" priority="1" dxfId="0" stopIfTrue="1">
      <formula>M2="Áno"</formula>
    </cfRule>
    <cfRule type="expression" priority="2" dxfId="1" stopIfTrue="1">
      <formula>M2="Nie"</formula>
    </cfRule>
  </conditionalFormatting>
  <conditionalFormatting sqref="I2:I11">
    <cfRule type="expression" priority="3" dxfId="2" stopIfTrue="1">
      <formula>I2&gt;2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22" customWidth="1" min="3" max="3"/>
    <col width="22" customWidth="1" min="4" max="4"/>
  </cols>
  <sheetData>
    <row r="1" ht="30" customHeight="1">
      <c r="A1" s="18" t="inlineStr">
        <is>
          <t>Nastavenia – Sadzby a oddelenia</t>
        </is>
      </c>
      <c r="B1" s="19" t="n"/>
      <c r="C1" s="19" t="n"/>
      <c r="D1" s="20" t="n"/>
    </row>
    <row r="2">
      <c r="A2" s="21" t="inlineStr">
        <is>
          <t>Oddelenie</t>
        </is>
      </c>
      <c r="B2" s="21" t="inlineStr">
        <is>
          <t>Hodinová sadzba (€)</t>
        </is>
      </c>
      <c r="C2" s="21" t="inlineStr">
        <is>
          <t>Príplatok za nadčas</t>
        </is>
      </c>
      <c r="D2" s="21" t="inlineStr">
        <is>
          <t>Zodpovedná osoba</t>
        </is>
      </c>
    </row>
    <row r="3">
      <c r="A3" s="12" t="inlineStr">
        <is>
          <t>Výroba</t>
        </is>
      </c>
      <c r="B3" s="37" t="n">
        <v>12.5</v>
      </c>
      <c r="C3" s="8" t="n">
        <v>0.25</v>
      </c>
      <c r="D3" s="12" t="inlineStr">
        <is>
          <t>Ing. Horáček</t>
        </is>
      </c>
    </row>
    <row r="4">
      <c r="A4" s="4" t="inlineStr">
        <is>
          <t>Administratíva</t>
        </is>
      </c>
      <c r="B4" s="37" t="n">
        <v>11</v>
      </c>
      <c r="C4" s="8" t="n">
        <v>0.2</v>
      </c>
      <c r="D4" s="4" t="inlineStr">
        <is>
          <t>Mgr. Adamová</t>
        </is>
      </c>
    </row>
    <row r="5">
      <c r="A5" s="12" t="inlineStr">
        <is>
          <t>IT</t>
        </is>
      </c>
      <c r="B5" s="37" t="n">
        <v>18</v>
      </c>
      <c r="C5" s="8" t="n">
        <v>0.3</v>
      </c>
      <c r="D5" s="12" t="inlineStr">
        <is>
          <t>Ing. Kováč</t>
        </is>
      </c>
    </row>
    <row r="6">
      <c r="A6" s="4" t="inlineStr">
        <is>
          <t>Logistika</t>
        </is>
      </c>
      <c r="B6" s="37" t="n">
        <v>10.5</v>
      </c>
      <c r="C6" s="8" t="n">
        <v>0.25</v>
      </c>
      <c r="D6" s="4" t="inlineStr">
        <is>
          <t>Mgr. Sloboda</t>
        </is>
      </c>
    </row>
    <row r="7">
      <c r="A7" s="12" t="inlineStr">
        <is>
          <t>Obchod</t>
        </is>
      </c>
      <c r="B7" s="37" t="n">
        <v>13</v>
      </c>
      <c r="C7" s="8" t="n">
        <v>0.25</v>
      </c>
      <c r="D7" s="12" t="inlineStr">
        <is>
          <t>Ing. Horáček</t>
        </is>
      </c>
    </row>
    <row r="8">
      <c r="A8" s="4" t="inlineStr">
        <is>
          <t>Údržba</t>
        </is>
      </c>
      <c r="B8" s="37" t="n">
        <v>11.5</v>
      </c>
      <c r="C8" s="8" t="n">
        <v>0.25</v>
      </c>
      <c r="D8" s="4" t="inlineStr">
        <is>
          <t>Mgr. Sloboda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4" customWidth="1" min="4" max="4"/>
    <col width="14" customWidth="1" min="5" max="5"/>
    <col width="18" customWidth="1" min="6" max="6"/>
    <col width="12" customWidth="1" min="7" max="7"/>
  </cols>
  <sheetData>
    <row r="1" ht="36" customHeight="1">
      <c r="A1" s="22" t="inlineStr">
        <is>
          <t>Prehľad nadčasov – Dashboard</t>
        </is>
      </c>
      <c r="B1" s="19" t="n"/>
      <c r="C1" s="19" t="n"/>
      <c r="D1" s="19" t="n"/>
      <c r="E1" s="19" t="n"/>
      <c r="F1" s="20" t="n"/>
    </row>
    <row r="2">
      <c r="A2" s="23" t="inlineStr"/>
    </row>
    <row r="3">
      <c r="A3" s="21" t="inlineStr">
        <is>
          <t>Kľúčové ukazovatele</t>
        </is>
      </c>
      <c r="B3" s="19" t="n"/>
      <c r="C3" s="19" t="n"/>
      <c r="D3" s="19" t="n"/>
      <c r="E3" s="19" t="n"/>
      <c r="F3" s="20" t="n"/>
    </row>
    <row r="4" ht="22" customHeight="1">
      <c r="A4" s="24" t="inlineStr">
        <is>
          <t>Celkový počet hodín nadčasov:</t>
        </is>
      </c>
      <c r="B4" s="19" t="n"/>
      <c r="C4" s="20" t="n"/>
      <c r="D4" s="25">
        <f>SUM('Evidencia nadčasov'!I2:I11)</f>
        <v/>
      </c>
      <c r="E4" s="19" t="n"/>
      <c r="F4" s="20" t="n"/>
    </row>
    <row r="5" ht="22" customHeight="1">
      <c r="A5" s="24" t="inlineStr">
        <is>
          <t>Celková suma za nadčasy (€):</t>
        </is>
      </c>
      <c r="B5" s="19" t="n"/>
      <c r="C5" s="20" t="n"/>
      <c r="D5" s="42">
        <f>SUM('Evidencia nadčasov'!L2:L11)</f>
        <v/>
      </c>
      <c r="E5" s="19" t="n"/>
      <c r="F5" s="20" t="n"/>
    </row>
    <row r="6" ht="22" customHeight="1">
      <c r="A6" s="24" t="inlineStr">
        <is>
          <t>Priemerný počet hodín/záznam:</t>
        </is>
      </c>
      <c r="B6" s="19" t="n"/>
      <c r="C6" s="20" t="n"/>
      <c r="D6" s="25">
        <f>IFERROR(AVERAGE('Evidencia nadčasov'!I2:I11),0)</f>
        <v/>
      </c>
      <c r="E6" s="19" t="n"/>
      <c r="F6" s="20" t="n"/>
    </row>
    <row r="7" ht="22" customHeight="1">
      <c r="A7" s="24" t="inlineStr">
        <is>
          <t>Počet schválených záznamov:</t>
        </is>
      </c>
      <c r="B7" s="19" t="n"/>
      <c r="C7" s="20" t="n"/>
      <c r="D7" s="27">
        <f>COUNTIF('Evidencia nadčasov'!M2:M11,"Áno")</f>
        <v/>
      </c>
      <c r="E7" s="19" t="n"/>
      <c r="F7" s="20" t="n"/>
    </row>
    <row r="8" ht="22" customHeight="1">
      <c r="A8" s="24" t="inlineStr">
        <is>
          <t>Počet neschválených záznamov:</t>
        </is>
      </c>
      <c r="B8" s="19" t="n"/>
      <c r="C8" s="20" t="n"/>
      <c r="D8" s="27">
        <f>COUNTIF('Evidencia nadčasov'!M2:M11,"Nie")</f>
        <v/>
      </c>
      <c r="E8" s="19" t="n"/>
      <c r="F8" s="20" t="n"/>
    </row>
    <row r="9"/>
    <row r="10">
      <c r="A10" s="21" t="inlineStr">
        <is>
          <t>Nadčasy podľa oddelenia</t>
        </is>
      </c>
      <c r="B10" s="19" t="n"/>
      <c r="C10" s="19" t="n"/>
      <c r="D10" s="19" t="n"/>
      <c r="E10" s="19" t="n"/>
      <c r="F10" s="20" t="n"/>
    </row>
    <row r="11">
      <c r="A11" s="1" t="inlineStr">
        <is>
          <t>Oddelenie</t>
        </is>
      </c>
      <c r="B11" s="1" t="inlineStr">
        <is>
          <t>Hodiny nadčasov</t>
        </is>
      </c>
      <c r="C11" s="1" t="inlineStr">
        <is>
          <t>Suma (€)</t>
        </is>
      </c>
      <c r="D11" s="1" t="inlineStr">
        <is>
          <t>Podiel (%)</t>
        </is>
      </c>
      <c r="F11" s="1" t="inlineStr">
        <is>
          <t>Stav</t>
        </is>
      </c>
      <c r="G11" s="1" t="inlineStr">
        <is>
          <t>Počet</t>
        </is>
      </c>
    </row>
    <row r="12">
      <c r="A12" s="4" t="inlineStr">
        <is>
          <t>Výroba</t>
        </is>
      </c>
      <c r="B12" s="6">
        <f>IFERROR(SUMIF('Evidencia nadčasov'!$D$2:$D$11,A12,'Evidencia nadčasov'!$I$2:$I$11),0)</f>
        <v/>
      </c>
      <c r="C12" s="38">
        <f>IFERROR(SUMIF('Evidencia nadčasov'!$D$2:$D$11,A12,'Evidencia nadčasov'!$L$2:$L$11),0)</f>
        <v/>
      </c>
      <c r="D12" s="43">
        <f>IFERROR(B12/SUM($B$12:$B$17),0)</f>
        <v/>
      </c>
      <c r="F12" s="29" t="inlineStr">
        <is>
          <t>Schválené</t>
        </is>
      </c>
      <c r="G12" s="29">
        <f>COUNTIF('Evidencia nadčasov'!$M$2:$M$11,"Áno")</f>
        <v/>
      </c>
    </row>
    <row r="13">
      <c r="A13" s="12" t="inlineStr">
        <is>
          <t>Administratíva</t>
        </is>
      </c>
      <c r="B13" s="13">
        <f>IFERROR(SUMIF('Evidencia nadčasov'!$D$2:$D$11,A13,'Evidencia nadčasov'!$I$2:$I$11),0)</f>
        <v/>
      </c>
      <c r="C13" s="40">
        <f>IFERROR(SUMIF('Evidencia nadčasov'!$D$2:$D$11,A13,'Evidencia nadčasov'!$L$2:$L$11),0)</f>
        <v/>
      </c>
      <c r="D13" s="44">
        <f>IFERROR(B13/SUM($B$12:$B$17),0)</f>
        <v/>
      </c>
      <c r="F13" s="31" t="inlineStr">
        <is>
          <t>Neschválené</t>
        </is>
      </c>
      <c r="G13" s="31">
        <f>COUNTIF('Evidencia nadčasov'!$M$2:$M$11,"Nie")</f>
        <v/>
      </c>
    </row>
    <row r="14">
      <c r="A14" s="4" t="inlineStr">
        <is>
          <t>IT</t>
        </is>
      </c>
      <c r="B14" s="6">
        <f>IFERROR(SUMIF('Evidencia nadčasov'!$D$2:$D$11,A14,'Evidencia nadčasov'!$I$2:$I$11),0)</f>
        <v/>
      </c>
      <c r="C14" s="38">
        <f>IFERROR(SUMIF('Evidencia nadčasov'!$D$2:$D$11,A14,'Evidencia nadčasov'!$L$2:$L$11),0)</f>
        <v/>
      </c>
      <c r="D14" s="43">
        <f>IFERROR(B14/SUM($B$12:$B$17),0)</f>
        <v/>
      </c>
    </row>
    <row r="15">
      <c r="A15" s="12" t="inlineStr">
        <is>
          <t>Logistika</t>
        </is>
      </c>
      <c r="B15" s="13">
        <f>IFERROR(SUMIF('Evidencia nadčasov'!$D$2:$D$11,A15,'Evidencia nadčasov'!$I$2:$I$11),0)</f>
        <v/>
      </c>
      <c r="C15" s="40">
        <f>IFERROR(SUMIF('Evidencia nadčasov'!$D$2:$D$11,A15,'Evidencia nadčasov'!$L$2:$L$11),0)</f>
        <v/>
      </c>
      <c r="D15" s="44">
        <f>IFERROR(B15/SUM($B$12:$B$17),0)</f>
        <v/>
      </c>
    </row>
    <row r="16">
      <c r="A16" s="4" t="inlineStr">
        <is>
          <t>Obchod</t>
        </is>
      </c>
      <c r="B16" s="6">
        <f>IFERROR(SUMIF('Evidencia nadčasov'!$D$2:$D$11,A16,'Evidencia nadčasov'!$I$2:$I$11),0)</f>
        <v/>
      </c>
      <c r="C16" s="38">
        <f>IFERROR(SUMIF('Evidencia nadčasov'!$D$2:$D$11,A16,'Evidencia nadčasov'!$L$2:$L$11),0)</f>
        <v/>
      </c>
      <c r="D16" s="43">
        <f>IFERROR(B16/SUM($B$12:$B$17),0)</f>
        <v/>
      </c>
    </row>
    <row r="17">
      <c r="A17" s="12" t="inlineStr">
        <is>
          <t>Údržba</t>
        </is>
      </c>
      <c r="B17" s="13">
        <f>IFERROR(SUMIF('Evidencia nadčasov'!$D$2:$D$11,A17,'Evidencia nadčasov'!$I$2:$I$11),0)</f>
        <v/>
      </c>
      <c r="C17" s="40">
        <f>IFERROR(SUMIF('Evidencia nadčasov'!$D$2:$D$11,A17,'Evidencia nadčasov'!$L$2:$L$11),0)</f>
        <v/>
      </c>
      <c r="D17" s="44">
        <f>IFERROR(B17/SUM($B$12:$B$17),0)</f>
        <v/>
      </c>
    </row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>
      <c r="A34" s="21" t="inlineStr">
        <is>
          <t>Trend nadčasových hodín podľa záznamu</t>
        </is>
      </c>
      <c r="B34" s="19" t="n"/>
      <c r="C34" s="19" t="n"/>
      <c r="D34" s="19" t="n"/>
      <c r="E34" s="19" t="n"/>
      <c r="F34" s="19" t="n"/>
      <c r="G34" s="20" t="n"/>
    </row>
    <row r="35">
      <c r="A35" s="1" t="inlineStr">
        <is>
          <t>Záznam č.</t>
        </is>
      </c>
      <c r="B35" s="1" t="inlineStr">
        <is>
          <t>Hodiny nadčasov</t>
        </is>
      </c>
    </row>
    <row r="36">
      <c r="A36" s="11" t="n">
        <v>1</v>
      </c>
      <c r="B36" s="13">
        <f>'Evidencia nadčasov'!I2</f>
        <v/>
      </c>
    </row>
    <row r="37">
      <c r="A37" s="3" t="n">
        <v>2</v>
      </c>
      <c r="B37" s="6">
        <f>'Evidencia nadčasov'!I3</f>
        <v/>
      </c>
    </row>
    <row r="38">
      <c r="A38" s="11" t="n">
        <v>3</v>
      </c>
      <c r="B38" s="13">
        <f>'Evidencia nadčasov'!I4</f>
        <v/>
      </c>
    </row>
    <row r="39">
      <c r="A39" s="3" t="n">
        <v>4</v>
      </c>
      <c r="B39" s="6">
        <f>'Evidencia nadčasov'!I5</f>
        <v/>
      </c>
    </row>
    <row r="40">
      <c r="A40" s="11" t="n">
        <v>5</v>
      </c>
      <c r="B40" s="13">
        <f>'Evidencia nadčasov'!I6</f>
        <v/>
      </c>
    </row>
    <row r="41">
      <c r="A41" s="3" t="n">
        <v>6</v>
      </c>
      <c r="B41" s="6">
        <f>'Evidencia nadčasov'!I7</f>
        <v/>
      </c>
    </row>
    <row r="42">
      <c r="A42" s="11" t="n">
        <v>7</v>
      </c>
      <c r="B42" s="13">
        <f>'Evidencia nadčasov'!I8</f>
        <v/>
      </c>
    </row>
    <row r="43">
      <c r="A43" s="3" t="n">
        <v>8</v>
      </c>
      <c r="B43" s="6">
        <f>'Evidencia nadčasov'!I9</f>
        <v/>
      </c>
    </row>
    <row r="44">
      <c r="A44" s="11" t="n">
        <v>9</v>
      </c>
      <c r="B44" s="13">
        <f>'Evidencia nadčasov'!I10</f>
        <v/>
      </c>
    </row>
    <row r="45">
      <c r="A45" s="3" t="n">
        <v>10</v>
      </c>
      <c r="B45" s="6">
        <f>'Evidencia nadčasov'!I11</f>
        <v/>
      </c>
    </row>
  </sheetData>
  <mergeCells count="14">
    <mergeCell ref="A1:F1"/>
    <mergeCell ref="A3:F3"/>
    <mergeCell ref="A4:C4"/>
    <mergeCell ref="D4:F4"/>
    <mergeCell ref="A5:C5"/>
    <mergeCell ref="D5:F5"/>
    <mergeCell ref="A6:C6"/>
    <mergeCell ref="D6:F6"/>
    <mergeCell ref="A7:C7"/>
    <mergeCell ref="D7:F7"/>
    <mergeCell ref="A8:C8"/>
    <mergeCell ref="D8:F8"/>
    <mergeCell ref="A10:F10"/>
    <mergeCell ref="A34:G3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35" customWidth="1" min="1" max="1"/>
    <col width="65" customWidth="1" min="2" max="2"/>
  </cols>
  <sheetData>
    <row r="1" ht="36" customHeight="1">
      <c r="A1" s="22" t="inlineStr">
        <is>
          <t>Návod na používanie – Evidencia nadčasov</t>
        </is>
      </c>
      <c r="B1" s="20" t="n"/>
    </row>
    <row r="2" ht="20" customHeight="1">
      <c r="A2" s="32" t="inlineStr">
        <is>
          <t>List: Evidencia nadčasov</t>
        </is>
      </c>
      <c r="B2" s="20" t="n"/>
    </row>
    <row r="3" ht="20" customHeight="1">
      <c r="A3" s="33" t="inlineStr">
        <is>
          <t>Stĺpec A – Dátum</t>
        </is>
      </c>
      <c r="B3" s="34" t="inlineStr">
        <is>
          <t>Zadajte dátum nadčasu vo formáte DD.MM.YYYY.</t>
        </is>
      </c>
    </row>
    <row r="4" ht="20" customHeight="1">
      <c r="A4" s="24" t="inlineStr">
        <is>
          <t>Stĺpec B – Mesiac</t>
        </is>
      </c>
      <c r="B4" s="35" t="inlineStr">
        <is>
          <t>Automaticky vypočítaný z dátumu vzorcom TEXT.</t>
        </is>
      </c>
    </row>
    <row r="5" ht="20" customHeight="1">
      <c r="A5" s="33" t="inlineStr">
        <is>
          <t>Stĺpec C – Meno a priezvisko</t>
        </is>
      </c>
      <c r="B5" s="34" t="inlineStr">
        <is>
          <t>Celé meno zamestnanca.</t>
        </is>
      </c>
    </row>
    <row r="6" ht="20" customHeight="1">
      <c r="A6" s="24" t="inlineStr">
        <is>
          <t>Stĺpec D – Oddelenie</t>
        </is>
      </c>
      <c r="B6" s="35" t="inlineStr">
        <is>
          <t>Oddelenie zamestnanca – musí zodpovedať zoznamu v Nastaveniach.</t>
        </is>
      </c>
    </row>
    <row r="7" ht="20" customHeight="1">
      <c r="A7" s="33" t="inlineStr">
        <is>
          <t>Stĺpec E – Pozícia</t>
        </is>
      </c>
      <c r="B7" s="34" t="inlineStr">
        <is>
          <t>Pracovná pozícia zamestnanca.</t>
        </is>
      </c>
    </row>
    <row r="8" ht="20" customHeight="1">
      <c r="A8" s="24" t="inlineStr">
        <is>
          <t>Stĺpec F – Typ zmeny</t>
        </is>
      </c>
      <c r="B8" s="35" t="inlineStr">
        <is>
          <t>Denná alebo Nočná zmena.</t>
        </is>
      </c>
    </row>
    <row r="9" ht="20" customHeight="1">
      <c r="A9" s="33" t="inlineStr">
        <is>
          <t>Stĺpec G – Začiatok nadčasu</t>
        </is>
      </c>
      <c r="B9" s="34" t="inlineStr">
        <is>
          <t>Čas začiatku nadčasu vo formáte HH:MM (napr. 17:00).</t>
        </is>
      </c>
    </row>
    <row r="10" ht="20" customHeight="1">
      <c r="A10" s="24" t="inlineStr">
        <is>
          <t>Stĺpec H – Koniec nadčasu</t>
        </is>
      </c>
      <c r="B10" s="35" t="inlineStr">
        <is>
          <t>Čas konca nadčasu vo formáte HH:MM. Ošetrené aj pre prechod cez polnoc.</t>
        </is>
      </c>
    </row>
    <row r="11" ht="20" customHeight="1">
      <c r="A11" s="33" t="inlineStr">
        <is>
          <t>Stĺpec I – Počet hodín nadčasu</t>
        </is>
      </c>
      <c r="B11" s="34" t="inlineStr">
        <is>
          <t>Automaticky vypočítaný rozdiel hodín medzi začiatkom a koncom.</t>
        </is>
      </c>
    </row>
    <row r="12" ht="20" customHeight="1">
      <c r="A12" s="24" t="inlineStr">
        <is>
          <t>Stĺpec J – Sadzba za hodinu</t>
        </is>
      </c>
      <c r="B12" s="35" t="inlineStr">
        <is>
          <t>Načítaná automaticky cez VLOOKUP z listu Nastavenia podľa oddelenia.</t>
        </is>
      </c>
    </row>
    <row r="13" ht="20" customHeight="1">
      <c r="A13" s="33" t="inlineStr">
        <is>
          <t>Stĺpec K – Príplatok za nadčas %</t>
        </is>
      </c>
      <c r="B13" s="34" t="inlineStr">
        <is>
          <t>Načítaný automaticky cez VLOOKUP z listu Nastavenia podľa oddelenia.</t>
        </is>
      </c>
    </row>
    <row r="14" ht="20" customHeight="1">
      <c r="A14" s="24" t="inlineStr">
        <is>
          <t>Stĺpec L – Suma za nadčas</t>
        </is>
      </c>
      <c r="B14" s="35" t="inlineStr">
        <is>
          <t>Automaticky vypočítaná: Hodiny × Sadzba × (1 + Príplatok %).</t>
        </is>
      </c>
    </row>
    <row r="15" ht="20" customHeight="1">
      <c r="A15" s="33" t="inlineStr">
        <is>
          <t>Stĺpec M – Schválené</t>
        </is>
      </c>
      <c r="B15" s="34" t="inlineStr">
        <is>
          <t>Zadajte Áno alebo Nie podľa stavu schválenia. Podmienené formátovanie zvýrazní stav.</t>
        </is>
      </c>
    </row>
    <row r="16" ht="20" customHeight="1">
      <c r="A16" s="24" t="inlineStr">
        <is>
          <t>Stĺpec N – Schvaľovateľ</t>
        </is>
      </c>
      <c r="B16" s="35" t="inlineStr">
        <is>
          <t>Meno osoby, ktorá schválila nadčas.</t>
        </is>
      </c>
    </row>
    <row r="17" ht="20" customHeight="1">
      <c r="A17" s="33" t="inlineStr">
        <is>
          <t>Stĺpec O – Poznámka</t>
        </is>
      </c>
      <c r="B17" s="34" t="inlineStr">
        <is>
          <t>Doplňujúca poznámka k nadčasu (napr. dôvod).</t>
        </is>
      </c>
    </row>
    <row r="18" ht="20" customHeight="1">
      <c r="A18" s="24" t="inlineStr"/>
      <c r="B18" s="35" t="inlineStr"/>
    </row>
    <row r="19" ht="20" customHeight="1">
      <c r="A19" s="32" t="inlineStr">
        <is>
          <t>List: Prehľad</t>
        </is>
      </c>
      <c r="B19" s="20" t="n"/>
    </row>
    <row r="20" ht="20" customHeight="1">
      <c r="A20" s="24" t="inlineStr">
        <is>
          <t>Kľúčové ukazovatele</t>
        </is>
      </c>
      <c r="B20" s="35" t="inlineStr">
        <is>
          <t>Automaticky počítané súhrnné hodnoty zo Zoznamu nadčasov.</t>
        </is>
      </c>
    </row>
    <row r="21" ht="20" customHeight="1">
      <c r="A21" s="33" t="inlineStr">
        <is>
          <t>Tabuľka oddelení</t>
        </is>
      </c>
      <c r="B21" s="34" t="inlineStr">
        <is>
          <t>SUMIF a COUNTIF vzorce sumarizujú hodiny a sumy podľa oddelenia.</t>
        </is>
      </c>
    </row>
    <row r="22" ht="20" customHeight="1">
      <c r="A22" s="24" t="inlineStr">
        <is>
          <t>Grafy</t>
        </is>
      </c>
      <c r="B22" s="35" t="inlineStr">
        <is>
          <t>Stĺpcový graf (oddelenia), koláčový graf (schválené/neschválené), čiarový graf (trend).</t>
        </is>
      </c>
    </row>
    <row r="23" ht="20" customHeight="1">
      <c r="A23" s="33" t="inlineStr"/>
      <c r="B23" s="34" t="inlineStr"/>
    </row>
    <row r="24" ht="20" customHeight="1">
      <c r="A24" s="32" t="inlineStr">
        <is>
          <t>List: Nastavenia</t>
        </is>
      </c>
      <c r="B24" s="20" t="n"/>
    </row>
    <row r="25" ht="20" customHeight="1">
      <c r="A25" s="33" t="inlineStr">
        <is>
          <t>Oddelenie</t>
        </is>
      </c>
      <c r="B25" s="34" t="inlineStr">
        <is>
          <t>Zoznam oddelení – musí sa zhodovať s hodnotami v hlavnom liste.</t>
        </is>
      </c>
    </row>
    <row r="26" ht="20" customHeight="1">
      <c r="A26" s="24" t="inlineStr">
        <is>
          <t>Hodinová sadzba</t>
        </is>
      </c>
      <c r="B26" s="35" t="inlineStr">
        <is>
          <t>Štandardná hodinová sadzba pre dané oddelenie v eurách.</t>
        </is>
      </c>
    </row>
    <row r="27" ht="20" customHeight="1">
      <c r="A27" s="33" t="inlineStr">
        <is>
          <t>Príplatok za nadčas</t>
        </is>
      </c>
      <c r="B27" s="34" t="inlineStr">
        <is>
          <t>Percentuálny príplatok za nadčas (napr. 0.25 = 25 %).</t>
        </is>
      </c>
    </row>
    <row r="28" ht="20" customHeight="1">
      <c r="A28" s="24" t="inlineStr">
        <is>
          <t>Zodpovedná osoba</t>
        </is>
      </c>
      <c r="B28" s="35" t="inlineStr">
        <is>
          <t>Meno vedúceho alebo schvaľovateľa za dané oddelenie.</t>
        </is>
      </c>
    </row>
    <row r="29" ht="20" customHeight="1">
      <c r="A29" s="33" t="inlineStr"/>
      <c r="B29" s="34" t="inlineStr"/>
    </row>
    <row r="30" ht="20" customHeight="1">
      <c r="A30" s="32" t="inlineStr">
        <is>
          <t>Podmienené formátovanie</t>
        </is>
      </c>
      <c r="B30" s="20" t="n"/>
    </row>
    <row r="31" ht="20" customHeight="1">
      <c r="A31" s="33" t="inlineStr">
        <is>
          <t>Zelená – Stĺpec M</t>
        </is>
      </c>
      <c r="B31" s="34" t="inlineStr">
        <is>
          <t>Záznam je označený ako schválený (Áno).</t>
        </is>
      </c>
    </row>
    <row r="32" ht="20" customHeight="1">
      <c r="A32" s="24" t="inlineStr">
        <is>
          <t>Červená – Stĺpec M</t>
        </is>
      </c>
      <c r="B32" s="35" t="inlineStr">
        <is>
          <t>Záznam je označený ako neschválený (Nie).</t>
        </is>
      </c>
    </row>
    <row r="33" ht="20" customHeight="1">
      <c r="A33" s="33" t="inlineStr">
        <is>
          <t>Žltá – Stĺpec I</t>
        </is>
      </c>
      <c r="B33" s="34" t="inlineStr">
        <is>
          <t>Počet hodín nadčasov presahuje 2 hodiny – upozornenie pre vedúceho.</t>
        </is>
      </c>
    </row>
  </sheetData>
  <mergeCells count="5">
    <mergeCell ref="A1:B1"/>
    <mergeCell ref="A2:B2"/>
    <mergeCell ref="A19:B19"/>
    <mergeCell ref="A24:B24"/>
    <mergeCell ref="A30:B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2026-06-22T05:58:31Z</dcterms:created>
  <dcterms:modified xmlns:dcterms="http://purl.org/dc/terms/" xmlns:xsi="http://www.w3.org/2001/XMLSchema-instance" xsi:type="dcterms:W3CDTF">2026-06-22T05:58:31Z</dcterms:modified>
</cp:coreProperties>
</file>