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ákupný zoznam" sheetId="1" state="visible" r:id="rId1"/>
    <sheet xmlns:r="http://schemas.openxmlformats.org/officeDocument/2006/relationships" name="Číselník" sheetId="2" state="visible" r:id="rId2"/>
    <sheet xmlns:r="http://schemas.openxmlformats.org/officeDocument/2006/relationships" name="Prehľad" sheetId="3" state="visible" r:id="rId3"/>
    <sheet xmlns:r="http://schemas.openxmlformats.org/officeDocument/2006/relationships" name="Návod" sheetId="4" state="visible" r:id="rId4"/>
  </sheets>
  <definedNames>
    <definedName name="_xlnm._FilterDatabase" localSheetId="0" hidden="1">'Nákupný zoznam'!$A$9:$L$109</definedName>
    <definedName name="_xlnm._FilterDatabase" localSheetId="1" hidden="1">'Číselník'!$A$3:$E$103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# ##0,00 &quot;€&quot;"/>
    <numFmt numFmtId="166" formatCode="0,0%"/>
    <numFmt numFmtId="167" formatCode="0,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0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0" fillId="3" borderId="1" pivotButton="0" quotePrefix="0" xfId="0"/>
    <xf numFmtId="165" fontId="4" fillId="0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left" vertical="center"/>
    </xf>
    <xf numFmtId="166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center" vertical="center"/>
    </xf>
    <xf numFmtId="165" fontId="3" fillId="7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right" vertical="center"/>
    </xf>
    <xf numFmtId="1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/>
    </xf>
    <xf numFmtId="165" fontId="4" fillId="0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left" vertical="center"/>
    </xf>
    <xf numFmtId="166" fontId="4" fillId="0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left" vertical="center"/>
    </xf>
    <xf numFmtId="165" fontId="3" fillId="7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Odhadované náklady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'Prehľad'!$A$14:$A$17</f>
            </numRef>
          </cat>
          <val>
            <numRef>
              <f>'Prehľad'!$B$14:$B$17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v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zakúpených položiek</a:t>
            </a:r>
          </a:p>
        </rich>
      </tx>
    </title>
    <plotArea>
      <pieChart>
        <varyColors val="1"/>
        <ser>
          <idx val="0"/>
          <order val="0"/>
          <tx>
            <strRef>
              <f>'Prehľad'!G13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'Prehľad'!$F$14:$F$15</f>
            </numRef>
          </cat>
          <val>
            <numRef>
              <f>'Prehľad'!$G$14:$G$15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19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9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15" customWidth="1" min="3" max="3"/>
    <col width="14" customWidth="1" min="4" max="4"/>
    <col width="12" customWidth="1" min="5" max="5"/>
    <col width="11" customWidth="1" min="6" max="6"/>
    <col width="20" customWidth="1" min="7" max="7"/>
    <col width="18" customWidth="1" min="8" max="8"/>
    <col width="12" customWidth="1" min="9" max="9"/>
    <col width="16" customWidth="1" min="10" max="10"/>
    <col width="17" customWidth="1" min="11" max="11"/>
    <col width="27" customWidth="1" min="12" max="12"/>
  </cols>
  <sheetData>
    <row r="1" ht="28" customHeight="1">
      <c r="A1" s="1" t="inlineStr">
        <is>
          <t>Nákupný zoznam</t>
        </is>
      </c>
    </row>
    <row r="2"/>
    <row r="3">
      <c r="A3" s="2" t="inlineStr">
        <is>
          <t>Dátum nákupu</t>
        </is>
      </c>
      <c r="B3" s="30" t="n">
        <v>46189</v>
      </c>
      <c r="D3" s="2" t="inlineStr">
        <is>
          <t>Obchod</t>
        </is>
      </c>
      <c r="E3" s="4" t="inlineStr">
        <is>
          <t>Tesco Bratislava – Petržalka</t>
        </is>
      </c>
      <c r="G3" s="2" t="inlineStr">
        <is>
          <t>Rýchly prehľad</t>
        </is>
      </c>
      <c r="H3" s="5" t="n"/>
    </row>
    <row r="4">
      <c r="A4" s="2" t="inlineStr">
        <is>
          <t>Stav nákupu</t>
        </is>
      </c>
      <c r="B4" s="4" t="inlineStr">
        <is>
          <t>Plánovaný</t>
        </is>
      </c>
      <c r="D4" s="2" t="inlineStr">
        <is>
          <t>Zodpovedná osoba</t>
        </is>
      </c>
      <c r="E4" s="4" t="inlineStr">
        <is>
          <t>Ján Novák</t>
        </is>
      </c>
      <c r="G4" s="2" t="inlineStr">
        <is>
          <t>Odhadované náklady</t>
        </is>
      </c>
      <c r="H4" s="31">
        <f>SUM($H$10:$H$109)</f>
        <v/>
      </c>
    </row>
    <row r="5">
      <c r="A5" s="2" t="inlineStr">
        <is>
          <t>Rozpočet</t>
        </is>
      </c>
      <c r="B5" s="32" t="n">
        <v>80</v>
      </c>
      <c r="G5" s="2" t="inlineStr">
        <is>
          <t>Skutočne minuté</t>
        </is>
      </c>
      <c r="H5" s="31">
        <f>SUM($J$10:$J$109)</f>
        <v/>
      </c>
    </row>
    <row r="6">
      <c r="G6" s="2" t="inlineStr">
        <is>
          <t>Využitie rozpočtu</t>
        </is>
      </c>
      <c r="H6" s="33">
        <f>IFERROR(SUM($J$10:$J$109)/'Nákupný zoznam'!$B$5,0)</f>
        <v/>
      </c>
    </row>
    <row r="7">
      <c r="G7" s="2" t="inlineStr">
        <is>
          <t>Kontrola rozpočtu</t>
        </is>
      </c>
      <c r="H7" s="9">
        <f>IF(SUM($J$10:$J$109)&gt;'Nákupný zoznam'!$B$5,"Rozpočet prekročený","V rozpočte")</f>
        <v/>
      </c>
    </row>
    <row r="8"/>
    <row r="9">
      <c r="A9" s="10" t="inlineStr">
        <is>
          <t>ID</t>
        </is>
      </c>
      <c r="B9" s="10" t="inlineStr">
        <is>
          <t>Položka</t>
        </is>
      </c>
      <c r="C9" s="10" t="inlineStr">
        <is>
          <t>Kategória</t>
        </is>
      </c>
      <c r="D9" s="10" t="inlineStr">
        <is>
          <t>Obchod</t>
        </is>
      </c>
      <c r="E9" s="10" t="inlineStr">
        <is>
          <t>Množstvo</t>
        </is>
      </c>
      <c r="F9" s="10" t="inlineStr">
        <is>
          <t>Jednotka</t>
        </is>
      </c>
      <c r="G9" s="10" t="inlineStr">
        <is>
          <t>Jednotková cena</t>
        </is>
      </c>
      <c r="H9" s="10" t="inlineStr">
        <is>
          <t>Odhad spolu</t>
        </is>
      </c>
      <c r="I9" s="10" t="inlineStr">
        <is>
          <t>Zakúpené</t>
        </is>
      </c>
      <c r="J9" s="10" t="inlineStr">
        <is>
          <t>Skutočná cena</t>
        </is>
      </c>
      <c r="K9" s="10" t="inlineStr">
        <is>
          <t>Úspora / rozdiel</t>
        </is>
      </c>
      <c r="L9" s="10" t="inlineStr">
        <is>
          <t>Poznámka</t>
        </is>
      </c>
    </row>
    <row r="10">
      <c r="A10" s="11">
        <f>IF(B10="","",COUNTIF($B$10:B10,"&lt;&gt;"))</f>
        <v/>
      </c>
      <c r="B10" s="4" t="inlineStr">
        <is>
          <t>Chlieb konzumný</t>
        </is>
      </c>
      <c r="C10" s="11">
        <f>IF(B10="","",IFERROR(VLOOKUP(B10,'Číselník'!$A$4:$E$103,2,FALSE),""))</f>
        <v/>
      </c>
      <c r="D10" s="12" t="inlineStr">
        <is>
          <t>Tesco</t>
        </is>
      </c>
      <c r="E10" s="34" t="n">
        <v>1</v>
      </c>
      <c r="F10" s="11">
        <f>IF(B10="","",IFERROR(VLOOKUP(B10,'Číselník'!$A$4:$E$103,3,FALSE),""))</f>
        <v/>
      </c>
      <c r="G10" s="35">
        <f>IF(B10="","",IFERROR(VLOOKUP(B10,'Číselník'!$A$4:$E$103,4,FALSE),""))</f>
        <v/>
      </c>
      <c r="H10" s="35">
        <f>IF(OR(B10="",E10="",G10=""),"",E10*G10)</f>
        <v/>
      </c>
      <c r="I10" s="12" t="inlineStr">
        <is>
          <t>Áno</t>
        </is>
      </c>
      <c r="J10" s="32" t="n">
        <v>1.39</v>
      </c>
      <c r="K10" s="35">
        <f>IF(I10="Áno",IF(J10="","",H10-J10),"")</f>
        <v/>
      </c>
      <c r="L10" s="15" t="inlineStr">
        <is>
          <t>Krájaný, čerstvý</t>
        </is>
      </c>
    </row>
    <row r="11">
      <c r="A11" s="16">
        <f>IF(B11="","",COUNTIF($B$10:B11,"&lt;&gt;"))</f>
        <v/>
      </c>
      <c r="B11" s="4" t="inlineStr">
        <is>
          <t>Mlieko polotučné</t>
        </is>
      </c>
      <c r="C11" s="16">
        <f>IF(B11="","",IFERROR(VLOOKUP(B11,'Číselník'!$A$4:$E$103,2,FALSE),""))</f>
        <v/>
      </c>
      <c r="D11" s="12" t="inlineStr">
        <is>
          <t>Kaufland</t>
        </is>
      </c>
      <c r="E11" s="34" t="n">
        <v>2</v>
      </c>
      <c r="F11" s="16">
        <f>IF(B11="","",IFERROR(VLOOKUP(B11,'Číselník'!$A$4:$E$103,3,FALSE),""))</f>
        <v/>
      </c>
      <c r="G11" s="36">
        <f>IF(B11="","",IFERROR(VLOOKUP(B11,'Číselník'!$A$4:$E$103,4,FALSE),""))</f>
        <v/>
      </c>
      <c r="H11" s="36">
        <f>IF(OR(B11="",E11="",G11=""),"",E11*G11)</f>
        <v/>
      </c>
      <c r="I11" s="12" t="inlineStr">
        <is>
          <t>Áno</t>
        </is>
      </c>
      <c r="J11" s="32" t="n">
        <v>1.78</v>
      </c>
      <c r="K11" s="36">
        <f>IF(I11="Áno",IF(J11="","",H11-J11),"")</f>
        <v/>
      </c>
      <c r="L11" s="15" t="inlineStr">
        <is>
          <t>1,5 % tuku</t>
        </is>
      </c>
    </row>
    <row r="12">
      <c r="A12" s="11">
        <f>IF(B12="","",COUNTIF($B$10:B12,"&lt;&gt;"))</f>
        <v/>
      </c>
      <c r="B12" s="4" t="inlineStr">
        <is>
          <t>Vajcia M</t>
        </is>
      </c>
      <c r="C12" s="11">
        <f>IF(B12="","",IFERROR(VLOOKUP(B12,'Číselník'!$A$4:$E$103,2,FALSE),""))</f>
        <v/>
      </c>
      <c r="D12" s="12" t="inlineStr">
        <is>
          <t>Lidl</t>
        </is>
      </c>
      <c r="E12" s="34" t="n">
        <v>1</v>
      </c>
      <c r="F12" s="11">
        <f>IF(B12="","",IFERROR(VLOOKUP(B12,'Číselník'!$A$4:$E$103,3,FALSE),""))</f>
        <v/>
      </c>
      <c r="G12" s="35">
        <f>IF(B12="","",IFERROR(VLOOKUP(B12,'Číselník'!$A$4:$E$103,4,FALSE),""))</f>
        <v/>
      </c>
      <c r="H12" s="35">
        <f>IF(OR(B12="",E12="",G12=""),"",E12*G12)</f>
        <v/>
      </c>
      <c r="I12" s="12" t="inlineStr">
        <is>
          <t>Nie</t>
        </is>
      </c>
      <c r="J12" s="32" t="n"/>
      <c r="K12" s="35">
        <f>IF(I12="Áno",IF(J12="","",H12-J12),"")</f>
        <v/>
      </c>
      <c r="L12" s="15" t="inlineStr">
        <is>
          <t>Balenie 10 ks</t>
        </is>
      </c>
    </row>
    <row r="13">
      <c r="A13" s="16">
        <f>IF(B13="","",COUNTIF($B$10:B13,"&lt;&gt;"))</f>
        <v/>
      </c>
      <c r="B13" s="4" t="inlineStr">
        <is>
          <t>Kuracie prsia</t>
        </is>
      </c>
      <c r="C13" s="16">
        <f>IF(B13="","",IFERROR(VLOOKUP(B13,'Číselník'!$A$4:$E$103,2,FALSE),""))</f>
        <v/>
      </c>
      <c r="D13" s="12" t="inlineStr">
        <is>
          <t>Tesco</t>
        </is>
      </c>
      <c r="E13" s="34" t="n">
        <v>1</v>
      </c>
      <c r="F13" s="16">
        <f>IF(B13="","",IFERROR(VLOOKUP(B13,'Číselník'!$A$4:$E$103,3,FALSE),""))</f>
        <v/>
      </c>
      <c r="G13" s="36">
        <f>IF(B13="","",IFERROR(VLOOKUP(B13,'Číselník'!$A$4:$E$103,4,FALSE),""))</f>
        <v/>
      </c>
      <c r="H13" s="36">
        <f>IF(OR(B13="",E13="",G13=""),"",E13*G13)</f>
        <v/>
      </c>
      <c r="I13" s="12" t="inlineStr">
        <is>
          <t>Áno</t>
        </is>
      </c>
      <c r="J13" s="32" t="n">
        <v>7.49</v>
      </c>
      <c r="K13" s="36">
        <f>IF(I13="Áno",IF(J13="","",H13-J13),"")</f>
        <v/>
      </c>
      <c r="L13" s="15" t="inlineStr">
        <is>
          <t>Čerstvé mäso</t>
        </is>
      </c>
    </row>
    <row r="14">
      <c r="A14" s="11">
        <f>IF(B14="","",COUNTIF($B$10:B14,"&lt;&gt;"))</f>
        <v/>
      </c>
      <c r="B14" s="4" t="inlineStr">
        <is>
          <t>Ryža guľatozrnná</t>
        </is>
      </c>
      <c r="C14" s="11">
        <f>IF(B14="","",IFERROR(VLOOKUP(B14,'Číselník'!$A$4:$E$103,2,FALSE),""))</f>
        <v/>
      </c>
      <c r="D14" s="12" t="inlineStr">
        <is>
          <t>Billa</t>
        </is>
      </c>
      <c r="E14" s="34" t="n">
        <v>1</v>
      </c>
      <c r="F14" s="11">
        <f>IF(B14="","",IFERROR(VLOOKUP(B14,'Číselník'!$A$4:$E$103,3,FALSE),""))</f>
        <v/>
      </c>
      <c r="G14" s="35">
        <f>IF(B14="","",IFERROR(VLOOKUP(B14,'Číselník'!$A$4:$E$103,4,FALSE),""))</f>
        <v/>
      </c>
      <c r="H14" s="35">
        <f>IF(OR(B14="",E14="",G14=""),"",E14*G14)</f>
        <v/>
      </c>
      <c r="I14" s="12" t="inlineStr">
        <is>
          <t>Áno</t>
        </is>
      </c>
      <c r="J14" s="32" t="n">
        <v>2.09</v>
      </c>
      <c r="K14" s="35">
        <f>IF(I14="Áno",IF(J14="","",H14-J14),"")</f>
        <v/>
      </c>
      <c r="L14" s="15" t="inlineStr">
        <is>
          <t>Balenie 1 kg</t>
        </is>
      </c>
    </row>
    <row r="15">
      <c r="A15" s="16">
        <f>IF(B15="","",COUNTIF($B$10:B15,"&lt;&gt;"))</f>
        <v/>
      </c>
      <c r="B15" s="4" t="inlineStr">
        <is>
          <t>Jablká</t>
        </is>
      </c>
      <c r="C15" s="16">
        <f>IF(B15="","",IFERROR(VLOOKUP(B15,'Číselník'!$A$4:$E$103,2,FALSE),""))</f>
        <v/>
      </c>
      <c r="D15" s="12" t="inlineStr">
        <is>
          <t>Lidl</t>
        </is>
      </c>
      <c r="E15" s="34" t="n">
        <v>2</v>
      </c>
      <c r="F15" s="16">
        <f>IF(B15="","",IFERROR(VLOOKUP(B15,'Číselník'!$A$4:$E$103,3,FALSE),""))</f>
        <v/>
      </c>
      <c r="G15" s="36">
        <f>IF(B15="","",IFERROR(VLOOKUP(B15,'Číselník'!$A$4:$E$103,4,FALSE),""))</f>
        <v/>
      </c>
      <c r="H15" s="36">
        <f>IF(OR(B15="",E15="",G15=""),"",E15*G15)</f>
        <v/>
      </c>
      <c r="I15" s="12" t="inlineStr">
        <is>
          <t>Nie</t>
        </is>
      </c>
      <c r="J15" s="32" t="n"/>
      <c r="K15" s="36">
        <f>IF(I15="Áno",IF(J15="","",H15-J15),"")</f>
        <v/>
      </c>
      <c r="L15" s="15" t="inlineStr">
        <is>
          <t>Slovenské jablká</t>
        </is>
      </c>
    </row>
    <row r="16">
      <c r="A16" s="11">
        <f>IF(B16="","",COUNTIF($B$10:B16,"&lt;&gt;"))</f>
        <v/>
      </c>
      <c r="B16" s="4" t="inlineStr">
        <is>
          <t>Minerálna voda</t>
        </is>
      </c>
      <c r="C16" s="11">
        <f>IF(B16="","",IFERROR(VLOOKUP(B16,'Číselník'!$A$4:$E$103,2,FALSE),""))</f>
        <v/>
      </c>
      <c r="D16" s="12" t="inlineStr">
        <is>
          <t>Kaufland</t>
        </is>
      </c>
      <c r="E16" s="34" t="n">
        <v>6</v>
      </c>
      <c r="F16" s="11">
        <f>IF(B16="","",IFERROR(VLOOKUP(B16,'Číselník'!$A$4:$E$103,3,FALSE),""))</f>
        <v/>
      </c>
      <c r="G16" s="35">
        <f>IF(B16="","",IFERROR(VLOOKUP(B16,'Číselník'!$A$4:$E$103,4,FALSE),""))</f>
        <v/>
      </c>
      <c r="H16" s="35">
        <f>IF(OR(B16="",E16="",G16=""),"",E16*G16)</f>
        <v/>
      </c>
      <c r="I16" s="12" t="inlineStr">
        <is>
          <t>Áno</t>
        </is>
      </c>
      <c r="J16" s="32" t="n">
        <v>2.1</v>
      </c>
      <c r="K16" s="35">
        <f>IF(I16="Áno",IF(J16="","",H16-J16),"")</f>
        <v/>
      </c>
      <c r="L16" s="15" t="inlineStr">
        <is>
          <t>Neperlivá</t>
        </is>
      </c>
    </row>
    <row r="17">
      <c r="A17" s="16">
        <f>IF(B17="","",COUNTIF($B$10:B17,"&lt;&gt;"))</f>
        <v/>
      </c>
      <c r="B17" s="4" t="inlineStr">
        <is>
          <t>Prací gél</t>
        </is>
      </c>
      <c r="C17" s="16">
        <f>IF(B17="","",IFERROR(VLOOKUP(B17,'Číselník'!$A$4:$E$103,2,FALSE),""))</f>
        <v/>
      </c>
      <c r="D17" s="12" t="inlineStr">
        <is>
          <t>Tesco</t>
        </is>
      </c>
      <c r="E17" s="34" t="n">
        <v>1</v>
      </c>
      <c r="F17" s="16">
        <f>IF(B17="","",IFERROR(VLOOKUP(B17,'Číselník'!$A$4:$E$103,3,FALSE),""))</f>
        <v/>
      </c>
      <c r="G17" s="36">
        <f>IF(B17="","",IFERROR(VLOOKUP(B17,'Číselník'!$A$4:$E$103,4,FALSE),""))</f>
        <v/>
      </c>
      <c r="H17" s="36">
        <f>IF(OR(B17="",E17="",G17=""),"",E17*G17)</f>
        <v/>
      </c>
      <c r="I17" s="12" t="inlineStr">
        <is>
          <t>Nie</t>
        </is>
      </c>
      <c r="J17" s="32" t="n"/>
      <c r="K17" s="36">
        <f>IF(I17="Áno",IF(J17="","",H17-J17),"")</f>
        <v/>
      </c>
      <c r="L17" s="15" t="inlineStr">
        <is>
          <t>Na farebnú bielizeň</t>
        </is>
      </c>
    </row>
    <row r="18">
      <c r="A18" s="11">
        <f>IF(B18="","",COUNTIF($B$10:B18,"&lt;&gt;"))</f>
        <v/>
      </c>
      <c r="B18" s="4" t="inlineStr">
        <is>
          <t>Toaletný papier</t>
        </is>
      </c>
      <c r="C18" s="11">
        <f>IF(B18="","",IFERROR(VLOOKUP(B18,'Číselník'!$A$4:$E$103,2,FALSE),""))</f>
        <v/>
      </c>
      <c r="D18" s="12" t="inlineStr">
        <is>
          <t>Lidl</t>
        </is>
      </c>
      <c r="E18" s="34" t="n">
        <v>1</v>
      </c>
      <c r="F18" s="11">
        <f>IF(B18="","",IFERROR(VLOOKUP(B18,'Číselník'!$A$4:$E$103,3,FALSE),""))</f>
        <v/>
      </c>
      <c r="G18" s="35">
        <f>IF(B18="","",IFERROR(VLOOKUP(B18,'Číselník'!$A$4:$E$103,4,FALSE),""))</f>
        <v/>
      </c>
      <c r="H18" s="35">
        <f>IF(OR(B18="",E18="",G18=""),"",E18*G18)</f>
        <v/>
      </c>
      <c r="I18" s="12" t="inlineStr">
        <is>
          <t>Áno</t>
        </is>
      </c>
      <c r="J18" s="32" t="n">
        <v>5.79</v>
      </c>
      <c r="K18" s="35">
        <f>IF(I18="Áno",IF(J18="","",H18-J18),"")</f>
        <v/>
      </c>
      <c r="L18" s="15" t="inlineStr">
        <is>
          <t>Trojvrstvový</t>
        </is>
      </c>
    </row>
    <row r="19">
      <c r="A19" s="16">
        <f>IF(B19="","",COUNTIF($B$10:B19,"&lt;&gt;"))</f>
        <v/>
      </c>
      <c r="B19" s="4" t="n"/>
      <c r="C19" s="16">
        <f>IF(B19="","",IFERROR(VLOOKUP(B19,'Číselník'!$A$4:$E$103,2,FALSE),""))</f>
        <v/>
      </c>
      <c r="D19" s="12" t="n"/>
      <c r="E19" s="34" t="n"/>
      <c r="F19" s="16">
        <f>IF(B19="","",IFERROR(VLOOKUP(B19,'Číselník'!$A$4:$E$103,3,FALSE),""))</f>
        <v/>
      </c>
      <c r="G19" s="36">
        <f>IF(B19="","",IFERROR(VLOOKUP(B19,'Číselník'!$A$4:$E$103,4,FALSE),""))</f>
        <v/>
      </c>
      <c r="H19" s="36">
        <f>IF(OR(B19="",E19="",G19=""),"",E19*G19)</f>
        <v/>
      </c>
      <c r="I19" s="12" t="n"/>
      <c r="J19" s="32" t="n"/>
      <c r="K19" s="36">
        <f>IF(I19="Áno",IF(J19="","",H19-J19),"")</f>
        <v/>
      </c>
      <c r="L19" s="15" t="n"/>
    </row>
    <row r="20">
      <c r="A20" s="11">
        <f>IF(B20="","",COUNTIF($B$10:B20,"&lt;&gt;"))</f>
        <v/>
      </c>
      <c r="B20" s="4" t="n"/>
      <c r="C20" s="11">
        <f>IF(B20="","",IFERROR(VLOOKUP(B20,'Číselník'!$A$4:$E$103,2,FALSE),""))</f>
        <v/>
      </c>
      <c r="D20" s="12" t="n"/>
      <c r="E20" s="34" t="n"/>
      <c r="F20" s="11">
        <f>IF(B20="","",IFERROR(VLOOKUP(B20,'Číselník'!$A$4:$E$103,3,FALSE),""))</f>
        <v/>
      </c>
      <c r="G20" s="35">
        <f>IF(B20="","",IFERROR(VLOOKUP(B20,'Číselník'!$A$4:$E$103,4,FALSE),""))</f>
        <v/>
      </c>
      <c r="H20" s="35">
        <f>IF(OR(B20="",E20="",G20=""),"",E20*G20)</f>
        <v/>
      </c>
      <c r="I20" s="12" t="n"/>
      <c r="J20" s="32" t="n"/>
      <c r="K20" s="35">
        <f>IF(I20="Áno",IF(J20="","",H20-J20),"")</f>
        <v/>
      </c>
      <c r="L20" s="15" t="n"/>
    </row>
    <row r="21">
      <c r="A21" s="16">
        <f>IF(B21="","",COUNTIF($B$10:B21,"&lt;&gt;"))</f>
        <v/>
      </c>
      <c r="B21" s="4" t="n"/>
      <c r="C21" s="16">
        <f>IF(B21="","",IFERROR(VLOOKUP(B21,'Číselník'!$A$4:$E$103,2,FALSE),""))</f>
        <v/>
      </c>
      <c r="D21" s="12" t="n"/>
      <c r="E21" s="34" t="n"/>
      <c r="F21" s="16">
        <f>IF(B21="","",IFERROR(VLOOKUP(B21,'Číselník'!$A$4:$E$103,3,FALSE),""))</f>
        <v/>
      </c>
      <c r="G21" s="36">
        <f>IF(B21="","",IFERROR(VLOOKUP(B21,'Číselník'!$A$4:$E$103,4,FALSE),""))</f>
        <v/>
      </c>
      <c r="H21" s="36">
        <f>IF(OR(B21="",E21="",G21=""),"",E21*G21)</f>
        <v/>
      </c>
      <c r="I21" s="12" t="n"/>
      <c r="J21" s="32" t="n"/>
      <c r="K21" s="36">
        <f>IF(I21="Áno",IF(J21="","",H21-J21),"")</f>
        <v/>
      </c>
      <c r="L21" s="15" t="n"/>
    </row>
    <row r="22">
      <c r="A22" s="11">
        <f>IF(B22="","",COUNTIF($B$10:B22,"&lt;&gt;"))</f>
        <v/>
      </c>
      <c r="B22" s="4" t="n"/>
      <c r="C22" s="11">
        <f>IF(B22="","",IFERROR(VLOOKUP(B22,'Číselník'!$A$4:$E$103,2,FALSE),""))</f>
        <v/>
      </c>
      <c r="D22" s="12" t="n"/>
      <c r="E22" s="34" t="n"/>
      <c r="F22" s="11">
        <f>IF(B22="","",IFERROR(VLOOKUP(B22,'Číselník'!$A$4:$E$103,3,FALSE),""))</f>
        <v/>
      </c>
      <c r="G22" s="35">
        <f>IF(B22="","",IFERROR(VLOOKUP(B22,'Číselník'!$A$4:$E$103,4,FALSE),""))</f>
        <v/>
      </c>
      <c r="H22" s="35">
        <f>IF(OR(B22="",E22="",G22=""),"",E22*G22)</f>
        <v/>
      </c>
      <c r="I22" s="12" t="n"/>
      <c r="J22" s="32" t="n"/>
      <c r="K22" s="35">
        <f>IF(I22="Áno",IF(J22="","",H22-J22),"")</f>
        <v/>
      </c>
      <c r="L22" s="15" t="n"/>
    </row>
    <row r="23">
      <c r="A23" s="16">
        <f>IF(B23="","",COUNTIF($B$10:B23,"&lt;&gt;"))</f>
        <v/>
      </c>
      <c r="B23" s="4" t="n"/>
      <c r="C23" s="16">
        <f>IF(B23="","",IFERROR(VLOOKUP(B23,'Číselník'!$A$4:$E$103,2,FALSE),""))</f>
        <v/>
      </c>
      <c r="D23" s="12" t="n"/>
      <c r="E23" s="34" t="n"/>
      <c r="F23" s="16">
        <f>IF(B23="","",IFERROR(VLOOKUP(B23,'Číselník'!$A$4:$E$103,3,FALSE),""))</f>
        <v/>
      </c>
      <c r="G23" s="36">
        <f>IF(B23="","",IFERROR(VLOOKUP(B23,'Číselník'!$A$4:$E$103,4,FALSE),""))</f>
        <v/>
      </c>
      <c r="H23" s="36">
        <f>IF(OR(B23="",E23="",G23=""),"",E23*G23)</f>
        <v/>
      </c>
      <c r="I23" s="12" t="n"/>
      <c r="J23" s="32" t="n"/>
      <c r="K23" s="36">
        <f>IF(I23="Áno",IF(J23="","",H23-J23),"")</f>
        <v/>
      </c>
      <c r="L23" s="15" t="n"/>
    </row>
    <row r="24">
      <c r="A24" s="11">
        <f>IF(B24="","",COUNTIF($B$10:B24,"&lt;&gt;"))</f>
        <v/>
      </c>
      <c r="B24" s="4" t="n"/>
      <c r="C24" s="11">
        <f>IF(B24="","",IFERROR(VLOOKUP(B24,'Číselník'!$A$4:$E$103,2,FALSE),""))</f>
        <v/>
      </c>
      <c r="D24" s="12" t="n"/>
      <c r="E24" s="34" t="n"/>
      <c r="F24" s="11">
        <f>IF(B24="","",IFERROR(VLOOKUP(B24,'Číselník'!$A$4:$E$103,3,FALSE),""))</f>
        <v/>
      </c>
      <c r="G24" s="35">
        <f>IF(B24="","",IFERROR(VLOOKUP(B24,'Číselník'!$A$4:$E$103,4,FALSE),""))</f>
        <v/>
      </c>
      <c r="H24" s="35">
        <f>IF(OR(B24="",E24="",G24=""),"",E24*G24)</f>
        <v/>
      </c>
      <c r="I24" s="12" t="n"/>
      <c r="J24" s="32" t="n"/>
      <c r="K24" s="35">
        <f>IF(I24="Áno",IF(J24="","",H24-J24),"")</f>
        <v/>
      </c>
      <c r="L24" s="15" t="n"/>
    </row>
    <row r="25">
      <c r="A25" s="16">
        <f>IF(B25="","",COUNTIF($B$10:B25,"&lt;&gt;"))</f>
        <v/>
      </c>
      <c r="B25" s="4" t="n"/>
      <c r="C25" s="16">
        <f>IF(B25="","",IFERROR(VLOOKUP(B25,'Číselník'!$A$4:$E$103,2,FALSE),""))</f>
        <v/>
      </c>
      <c r="D25" s="12" t="n"/>
      <c r="E25" s="34" t="n"/>
      <c r="F25" s="16">
        <f>IF(B25="","",IFERROR(VLOOKUP(B25,'Číselník'!$A$4:$E$103,3,FALSE),""))</f>
        <v/>
      </c>
      <c r="G25" s="36">
        <f>IF(B25="","",IFERROR(VLOOKUP(B25,'Číselník'!$A$4:$E$103,4,FALSE),""))</f>
        <v/>
      </c>
      <c r="H25" s="36">
        <f>IF(OR(B25="",E25="",G25=""),"",E25*G25)</f>
        <v/>
      </c>
      <c r="I25" s="12" t="n"/>
      <c r="J25" s="32" t="n"/>
      <c r="K25" s="36">
        <f>IF(I25="Áno",IF(J25="","",H25-J25),"")</f>
        <v/>
      </c>
      <c r="L25" s="15" t="n"/>
    </row>
    <row r="26">
      <c r="A26" s="11">
        <f>IF(B26="","",COUNTIF($B$10:B26,"&lt;&gt;"))</f>
        <v/>
      </c>
      <c r="B26" s="4" t="n"/>
      <c r="C26" s="11">
        <f>IF(B26="","",IFERROR(VLOOKUP(B26,'Číselník'!$A$4:$E$103,2,FALSE),""))</f>
        <v/>
      </c>
      <c r="D26" s="12" t="n"/>
      <c r="E26" s="34" t="n"/>
      <c r="F26" s="11">
        <f>IF(B26="","",IFERROR(VLOOKUP(B26,'Číselník'!$A$4:$E$103,3,FALSE),""))</f>
        <v/>
      </c>
      <c r="G26" s="35">
        <f>IF(B26="","",IFERROR(VLOOKUP(B26,'Číselník'!$A$4:$E$103,4,FALSE),""))</f>
        <v/>
      </c>
      <c r="H26" s="35">
        <f>IF(OR(B26="",E26="",G26=""),"",E26*G26)</f>
        <v/>
      </c>
      <c r="I26" s="12" t="n"/>
      <c r="J26" s="32" t="n"/>
      <c r="K26" s="35">
        <f>IF(I26="Áno",IF(J26="","",H26-J26),"")</f>
        <v/>
      </c>
      <c r="L26" s="15" t="n"/>
    </row>
    <row r="27">
      <c r="A27" s="16">
        <f>IF(B27="","",COUNTIF($B$10:B27,"&lt;&gt;"))</f>
        <v/>
      </c>
      <c r="B27" s="4" t="n"/>
      <c r="C27" s="16">
        <f>IF(B27="","",IFERROR(VLOOKUP(B27,'Číselník'!$A$4:$E$103,2,FALSE),""))</f>
        <v/>
      </c>
      <c r="D27" s="12" t="n"/>
      <c r="E27" s="34" t="n"/>
      <c r="F27" s="16">
        <f>IF(B27="","",IFERROR(VLOOKUP(B27,'Číselník'!$A$4:$E$103,3,FALSE),""))</f>
        <v/>
      </c>
      <c r="G27" s="36">
        <f>IF(B27="","",IFERROR(VLOOKUP(B27,'Číselník'!$A$4:$E$103,4,FALSE),""))</f>
        <v/>
      </c>
      <c r="H27" s="36">
        <f>IF(OR(B27="",E27="",G27=""),"",E27*G27)</f>
        <v/>
      </c>
      <c r="I27" s="12" t="n"/>
      <c r="J27" s="32" t="n"/>
      <c r="K27" s="36">
        <f>IF(I27="Áno",IF(J27="","",H27-J27),"")</f>
        <v/>
      </c>
      <c r="L27" s="15" t="n"/>
    </row>
    <row r="28">
      <c r="A28" s="11">
        <f>IF(B28="","",COUNTIF($B$10:B28,"&lt;&gt;"))</f>
        <v/>
      </c>
      <c r="B28" s="4" t="n"/>
      <c r="C28" s="11">
        <f>IF(B28="","",IFERROR(VLOOKUP(B28,'Číselník'!$A$4:$E$103,2,FALSE),""))</f>
        <v/>
      </c>
      <c r="D28" s="12" t="n"/>
      <c r="E28" s="34" t="n"/>
      <c r="F28" s="11">
        <f>IF(B28="","",IFERROR(VLOOKUP(B28,'Číselník'!$A$4:$E$103,3,FALSE),""))</f>
        <v/>
      </c>
      <c r="G28" s="35">
        <f>IF(B28="","",IFERROR(VLOOKUP(B28,'Číselník'!$A$4:$E$103,4,FALSE),""))</f>
        <v/>
      </c>
      <c r="H28" s="35">
        <f>IF(OR(B28="",E28="",G28=""),"",E28*G28)</f>
        <v/>
      </c>
      <c r="I28" s="12" t="n"/>
      <c r="J28" s="32" t="n"/>
      <c r="K28" s="35">
        <f>IF(I28="Áno",IF(J28="","",H28-J28),"")</f>
        <v/>
      </c>
      <c r="L28" s="15" t="n"/>
    </row>
    <row r="29">
      <c r="A29" s="16">
        <f>IF(B29="","",COUNTIF($B$10:B29,"&lt;&gt;"))</f>
        <v/>
      </c>
      <c r="B29" s="4" t="n"/>
      <c r="C29" s="16">
        <f>IF(B29="","",IFERROR(VLOOKUP(B29,'Číselník'!$A$4:$E$103,2,FALSE),""))</f>
        <v/>
      </c>
      <c r="D29" s="12" t="n"/>
      <c r="E29" s="34" t="n"/>
      <c r="F29" s="16">
        <f>IF(B29="","",IFERROR(VLOOKUP(B29,'Číselník'!$A$4:$E$103,3,FALSE),""))</f>
        <v/>
      </c>
      <c r="G29" s="36">
        <f>IF(B29="","",IFERROR(VLOOKUP(B29,'Číselník'!$A$4:$E$103,4,FALSE),""))</f>
        <v/>
      </c>
      <c r="H29" s="36">
        <f>IF(OR(B29="",E29="",G29=""),"",E29*G29)</f>
        <v/>
      </c>
      <c r="I29" s="12" t="n"/>
      <c r="J29" s="32" t="n"/>
      <c r="K29" s="36">
        <f>IF(I29="Áno",IF(J29="","",H29-J29),"")</f>
        <v/>
      </c>
      <c r="L29" s="15" t="n"/>
    </row>
    <row r="30">
      <c r="A30" s="11">
        <f>IF(B30="","",COUNTIF($B$10:B30,"&lt;&gt;"))</f>
        <v/>
      </c>
      <c r="B30" s="4" t="n"/>
      <c r="C30" s="11">
        <f>IF(B30="","",IFERROR(VLOOKUP(B30,'Číselník'!$A$4:$E$103,2,FALSE),""))</f>
        <v/>
      </c>
      <c r="D30" s="12" t="n"/>
      <c r="E30" s="34" t="n"/>
      <c r="F30" s="11">
        <f>IF(B30="","",IFERROR(VLOOKUP(B30,'Číselník'!$A$4:$E$103,3,FALSE),""))</f>
        <v/>
      </c>
      <c r="G30" s="35">
        <f>IF(B30="","",IFERROR(VLOOKUP(B30,'Číselník'!$A$4:$E$103,4,FALSE),""))</f>
        <v/>
      </c>
      <c r="H30" s="35">
        <f>IF(OR(B30="",E30="",G30=""),"",E30*G30)</f>
        <v/>
      </c>
      <c r="I30" s="12" t="n"/>
      <c r="J30" s="32" t="n"/>
      <c r="K30" s="35">
        <f>IF(I30="Áno",IF(J30="","",H30-J30),"")</f>
        <v/>
      </c>
      <c r="L30" s="15" t="n"/>
    </row>
    <row r="31">
      <c r="A31" s="16">
        <f>IF(B31="","",COUNTIF($B$10:B31,"&lt;&gt;"))</f>
        <v/>
      </c>
      <c r="B31" s="4" t="n"/>
      <c r="C31" s="16">
        <f>IF(B31="","",IFERROR(VLOOKUP(B31,'Číselník'!$A$4:$E$103,2,FALSE),""))</f>
        <v/>
      </c>
      <c r="D31" s="12" t="n"/>
      <c r="E31" s="34" t="n"/>
      <c r="F31" s="16">
        <f>IF(B31="","",IFERROR(VLOOKUP(B31,'Číselník'!$A$4:$E$103,3,FALSE),""))</f>
        <v/>
      </c>
      <c r="G31" s="36">
        <f>IF(B31="","",IFERROR(VLOOKUP(B31,'Číselník'!$A$4:$E$103,4,FALSE),""))</f>
        <v/>
      </c>
      <c r="H31" s="36">
        <f>IF(OR(B31="",E31="",G31=""),"",E31*G31)</f>
        <v/>
      </c>
      <c r="I31" s="12" t="n"/>
      <c r="J31" s="32" t="n"/>
      <c r="K31" s="36">
        <f>IF(I31="Áno",IF(J31="","",H31-J31),"")</f>
        <v/>
      </c>
      <c r="L31" s="15" t="n"/>
    </row>
    <row r="32">
      <c r="A32" s="11">
        <f>IF(B32="","",COUNTIF($B$10:B32,"&lt;&gt;"))</f>
        <v/>
      </c>
      <c r="B32" s="4" t="n"/>
      <c r="C32" s="11">
        <f>IF(B32="","",IFERROR(VLOOKUP(B32,'Číselník'!$A$4:$E$103,2,FALSE),""))</f>
        <v/>
      </c>
      <c r="D32" s="12" t="n"/>
      <c r="E32" s="34" t="n"/>
      <c r="F32" s="11">
        <f>IF(B32="","",IFERROR(VLOOKUP(B32,'Číselník'!$A$4:$E$103,3,FALSE),""))</f>
        <v/>
      </c>
      <c r="G32" s="35">
        <f>IF(B32="","",IFERROR(VLOOKUP(B32,'Číselník'!$A$4:$E$103,4,FALSE),""))</f>
        <v/>
      </c>
      <c r="H32" s="35">
        <f>IF(OR(B32="",E32="",G32=""),"",E32*G32)</f>
        <v/>
      </c>
      <c r="I32" s="12" t="n"/>
      <c r="J32" s="32" t="n"/>
      <c r="K32" s="35">
        <f>IF(I32="Áno",IF(J32="","",H32-J32),"")</f>
        <v/>
      </c>
      <c r="L32" s="15" t="n"/>
    </row>
    <row r="33">
      <c r="A33" s="16">
        <f>IF(B33="","",COUNTIF($B$10:B33,"&lt;&gt;"))</f>
        <v/>
      </c>
      <c r="B33" s="4" t="n"/>
      <c r="C33" s="16">
        <f>IF(B33="","",IFERROR(VLOOKUP(B33,'Číselník'!$A$4:$E$103,2,FALSE),""))</f>
        <v/>
      </c>
      <c r="D33" s="12" t="n"/>
      <c r="E33" s="34" t="n"/>
      <c r="F33" s="16">
        <f>IF(B33="","",IFERROR(VLOOKUP(B33,'Číselník'!$A$4:$E$103,3,FALSE),""))</f>
        <v/>
      </c>
      <c r="G33" s="36">
        <f>IF(B33="","",IFERROR(VLOOKUP(B33,'Číselník'!$A$4:$E$103,4,FALSE),""))</f>
        <v/>
      </c>
      <c r="H33" s="36">
        <f>IF(OR(B33="",E33="",G33=""),"",E33*G33)</f>
        <v/>
      </c>
      <c r="I33" s="12" t="n"/>
      <c r="J33" s="32" t="n"/>
      <c r="K33" s="36">
        <f>IF(I33="Áno",IF(J33="","",H33-J33),"")</f>
        <v/>
      </c>
      <c r="L33" s="15" t="n"/>
    </row>
    <row r="34">
      <c r="A34" s="11">
        <f>IF(B34="","",COUNTIF($B$10:B34,"&lt;&gt;"))</f>
        <v/>
      </c>
      <c r="B34" s="4" t="n"/>
      <c r="C34" s="11">
        <f>IF(B34="","",IFERROR(VLOOKUP(B34,'Číselník'!$A$4:$E$103,2,FALSE),""))</f>
        <v/>
      </c>
      <c r="D34" s="12" t="n"/>
      <c r="E34" s="34" t="n"/>
      <c r="F34" s="11">
        <f>IF(B34="","",IFERROR(VLOOKUP(B34,'Číselník'!$A$4:$E$103,3,FALSE),""))</f>
        <v/>
      </c>
      <c r="G34" s="35">
        <f>IF(B34="","",IFERROR(VLOOKUP(B34,'Číselník'!$A$4:$E$103,4,FALSE),""))</f>
        <v/>
      </c>
      <c r="H34" s="35">
        <f>IF(OR(B34="",E34="",G34=""),"",E34*G34)</f>
        <v/>
      </c>
      <c r="I34" s="12" t="n"/>
      <c r="J34" s="32" t="n"/>
      <c r="K34" s="35">
        <f>IF(I34="Áno",IF(J34="","",H34-J34),"")</f>
        <v/>
      </c>
      <c r="L34" s="15" t="n"/>
    </row>
    <row r="35">
      <c r="A35" s="16">
        <f>IF(B35="","",COUNTIF($B$10:B35,"&lt;&gt;"))</f>
        <v/>
      </c>
      <c r="B35" s="4" t="n"/>
      <c r="C35" s="16">
        <f>IF(B35="","",IFERROR(VLOOKUP(B35,'Číselník'!$A$4:$E$103,2,FALSE),""))</f>
        <v/>
      </c>
      <c r="D35" s="12" t="n"/>
      <c r="E35" s="34" t="n"/>
      <c r="F35" s="16">
        <f>IF(B35="","",IFERROR(VLOOKUP(B35,'Číselník'!$A$4:$E$103,3,FALSE),""))</f>
        <v/>
      </c>
      <c r="G35" s="36">
        <f>IF(B35="","",IFERROR(VLOOKUP(B35,'Číselník'!$A$4:$E$103,4,FALSE),""))</f>
        <v/>
      </c>
      <c r="H35" s="36">
        <f>IF(OR(B35="",E35="",G35=""),"",E35*G35)</f>
        <v/>
      </c>
      <c r="I35" s="12" t="n"/>
      <c r="J35" s="32" t="n"/>
      <c r="K35" s="36">
        <f>IF(I35="Áno",IF(J35="","",H35-J35),"")</f>
        <v/>
      </c>
      <c r="L35" s="15" t="n"/>
    </row>
    <row r="36">
      <c r="A36" s="11">
        <f>IF(B36="","",COUNTIF($B$10:B36,"&lt;&gt;"))</f>
        <v/>
      </c>
      <c r="B36" s="4" t="n"/>
      <c r="C36" s="11">
        <f>IF(B36="","",IFERROR(VLOOKUP(B36,'Číselník'!$A$4:$E$103,2,FALSE),""))</f>
        <v/>
      </c>
      <c r="D36" s="12" t="n"/>
      <c r="E36" s="34" t="n"/>
      <c r="F36" s="11">
        <f>IF(B36="","",IFERROR(VLOOKUP(B36,'Číselník'!$A$4:$E$103,3,FALSE),""))</f>
        <v/>
      </c>
      <c r="G36" s="35">
        <f>IF(B36="","",IFERROR(VLOOKUP(B36,'Číselník'!$A$4:$E$103,4,FALSE),""))</f>
        <v/>
      </c>
      <c r="H36" s="35">
        <f>IF(OR(B36="",E36="",G36=""),"",E36*G36)</f>
        <v/>
      </c>
      <c r="I36" s="12" t="n"/>
      <c r="J36" s="32" t="n"/>
      <c r="K36" s="35">
        <f>IF(I36="Áno",IF(J36="","",H36-J36),"")</f>
        <v/>
      </c>
      <c r="L36" s="15" t="n"/>
    </row>
    <row r="37">
      <c r="A37" s="16">
        <f>IF(B37="","",COUNTIF($B$10:B37,"&lt;&gt;"))</f>
        <v/>
      </c>
      <c r="B37" s="4" t="n"/>
      <c r="C37" s="16">
        <f>IF(B37="","",IFERROR(VLOOKUP(B37,'Číselník'!$A$4:$E$103,2,FALSE),""))</f>
        <v/>
      </c>
      <c r="D37" s="12" t="n"/>
      <c r="E37" s="34" t="n"/>
      <c r="F37" s="16">
        <f>IF(B37="","",IFERROR(VLOOKUP(B37,'Číselník'!$A$4:$E$103,3,FALSE),""))</f>
        <v/>
      </c>
      <c r="G37" s="36">
        <f>IF(B37="","",IFERROR(VLOOKUP(B37,'Číselník'!$A$4:$E$103,4,FALSE),""))</f>
        <v/>
      </c>
      <c r="H37" s="36">
        <f>IF(OR(B37="",E37="",G37=""),"",E37*G37)</f>
        <v/>
      </c>
      <c r="I37" s="12" t="n"/>
      <c r="J37" s="32" t="n"/>
      <c r="K37" s="36">
        <f>IF(I37="Áno",IF(J37="","",H37-J37),"")</f>
        <v/>
      </c>
      <c r="L37" s="15" t="n"/>
    </row>
    <row r="38">
      <c r="A38" s="11">
        <f>IF(B38="","",COUNTIF($B$10:B38,"&lt;&gt;"))</f>
        <v/>
      </c>
      <c r="B38" s="4" t="n"/>
      <c r="C38" s="11">
        <f>IF(B38="","",IFERROR(VLOOKUP(B38,'Číselník'!$A$4:$E$103,2,FALSE),""))</f>
        <v/>
      </c>
      <c r="D38" s="12" t="n"/>
      <c r="E38" s="34" t="n"/>
      <c r="F38" s="11">
        <f>IF(B38="","",IFERROR(VLOOKUP(B38,'Číselník'!$A$4:$E$103,3,FALSE),""))</f>
        <v/>
      </c>
      <c r="G38" s="35">
        <f>IF(B38="","",IFERROR(VLOOKUP(B38,'Číselník'!$A$4:$E$103,4,FALSE),""))</f>
        <v/>
      </c>
      <c r="H38" s="35">
        <f>IF(OR(B38="",E38="",G38=""),"",E38*G38)</f>
        <v/>
      </c>
      <c r="I38" s="12" t="n"/>
      <c r="J38" s="32" t="n"/>
      <c r="K38" s="35">
        <f>IF(I38="Áno",IF(J38="","",H38-J38),"")</f>
        <v/>
      </c>
      <c r="L38" s="15" t="n"/>
    </row>
    <row r="39">
      <c r="A39" s="16">
        <f>IF(B39="","",COUNTIF($B$10:B39,"&lt;&gt;"))</f>
        <v/>
      </c>
      <c r="B39" s="4" t="n"/>
      <c r="C39" s="16">
        <f>IF(B39="","",IFERROR(VLOOKUP(B39,'Číselník'!$A$4:$E$103,2,FALSE),""))</f>
        <v/>
      </c>
      <c r="D39" s="12" t="n"/>
      <c r="E39" s="34" t="n"/>
      <c r="F39" s="16">
        <f>IF(B39="","",IFERROR(VLOOKUP(B39,'Číselník'!$A$4:$E$103,3,FALSE),""))</f>
        <v/>
      </c>
      <c r="G39" s="36">
        <f>IF(B39="","",IFERROR(VLOOKUP(B39,'Číselník'!$A$4:$E$103,4,FALSE),""))</f>
        <v/>
      </c>
      <c r="H39" s="36">
        <f>IF(OR(B39="",E39="",G39=""),"",E39*G39)</f>
        <v/>
      </c>
      <c r="I39" s="12" t="n"/>
      <c r="J39" s="32" t="n"/>
      <c r="K39" s="36">
        <f>IF(I39="Áno",IF(J39="","",H39-J39),"")</f>
        <v/>
      </c>
      <c r="L39" s="15" t="n"/>
    </row>
    <row r="40">
      <c r="A40" s="11">
        <f>IF(B40="","",COUNTIF($B$10:B40,"&lt;&gt;"))</f>
        <v/>
      </c>
      <c r="B40" s="4" t="n"/>
      <c r="C40" s="11">
        <f>IF(B40="","",IFERROR(VLOOKUP(B40,'Číselník'!$A$4:$E$103,2,FALSE),""))</f>
        <v/>
      </c>
      <c r="D40" s="12" t="n"/>
      <c r="E40" s="34" t="n"/>
      <c r="F40" s="11">
        <f>IF(B40="","",IFERROR(VLOOKUP(B40,'Číselník'!$A$4:$E$103,3,FALSE),""))</f>
        <v/>
      </c>
      <c r="G40" s="35">
        <f>IF(B40="","",IFERROR(VLOOKUP(B40,'Číselník'!$A$4:$E$103,4,FALSE),""))</f>
        <v/>
      </c>
      <c r="H40" s="35">
        <f>IF(OR(B40="",E40="",G40=""),"",E40*G40)</f>
        <v/>
      </c>
      <c r="I40" s="12" t="n"/>
      <c r="J40" s="32" t="n"/>
      <c r="K40" s="35">
        <f>IF(I40="Áno",IF(J40="","",H40-J40),"")</f>
        <v/>
      </c>
      <c r="L40" s="15" t="n"/>
    </row>
    <row r="41">
      <c r="A41" s="16">
        <f>IF(B41="","",COUNTIF($B$10:B41,"&lt;&gt;"))</f>
        <v/>
      </c>
      <c r="B41" s="4" t="n"/>
      <c r="C41" s="16">
        <f>IF(B41="","",IFERROR(VLOOKUP(B41,'Číselník'!$A$4:$E$103,2,FALSE),""))</f>
        <v/>
      </c>
      <c r="D41" s="12" t="n"/>
      <c r="E41" s="34" t="n"/>
      <c r="F41" s="16">
        <f>IF(B41="","",IFERROR(VLOOKUP(B41,'Číselník'!$A$4:$E$103,3,FALSE),""))</f>
        <v/>
      </c>
      <c r="G41" s="36">
        <f>IF(B41="","",IFERROR(VLOOKUP(B41,'Číselník'!$A$4:$E$103,4,FALSE),""))</f>
        <v/>
      </c>
      <c r="H41" s="36">
        <f>IF(OR(B41="",E41="",G41=""),"",E41*G41)</f>
        <v/>
      </c>
      <c r="I41" s="12" t="n"/>
      <c r="J41" s="32" t="n"/>
      <c r="K41" s="36">
        <f>IF(I41="Áno",IF(J41="","",H41-J41),"")</f>
        <v/>
      </c>
      <c r="L41" s="15" t="n"/>
    </row>
    <row r="42">
      <c r="A42" s="11">
        <f>IF(B42="","",COUNTIF($B$10:B42,"&lt;&gt;"))</f>
        <v/>
      </c>
      <c r="B42" s="4" t="n"/>
      <c r="C42" s="11">
        <f>IF(B42="","",IFERROR(VLOOKUP(B42,'Číselník'!$A$4:$E$103,2,FALSE),""))</f>
        <v/>
      </c>
      <c r="D42" s="12" t="n"/>
      <c r="E42" s="34" t="n"/>
      <c r="F42" s="11">
        <f>IF(B42="","",IFERROR(VLOOKUP(B42,'Číselník'!$A$4:$E$103,3,FALSE),""))</f>
        <v/>
      </c>
      <c r="G42" s="35">
        <f>IF(B42="","",IFERROR(VLOOKUP(B42,'Číselník'!$A$4:$E$103,4,FALSE),""))</f>
        <v/>
      </c>
      <c r="H42" s="35">
        <f>IF(OR(B42="",E42="",G42=""),"",E42*G42)</f>
        <v/>
      </c>
      <c r="I42" s="12" t="n"/>
      <c r="J42" s="32" t="n"/>
      <c r="K42" s="35">
        <f>IF(I42="Áno",IF(J42="","",H42-J42),"")</f>
        <v/>
      </c>
      <c r="L42" s="15" t="n"/>
    </row>
    <row r="43">
      <c r="A43" s="16">
        <f>IF(B43="","",COUNTIF($B$10:B43,"&lt;&gt;"))</f>
        <v/>
      </c>
      <c r="B43" s="4" t="n"/>
      <c r="C43" s="16">
        <f>IF(B43="","",IFERROR(VLOOKUP(B43,'Číselník'!$A$4:$E$103,2,FALSE),""))</f>
        <v/>
      </c>
      <c r="D43" s="12" t="n"/>
      <c r="E43" s="34" t="n"/>
      <c r="F43" s="16">
        <f>IF(B43="","",IFERROR(VLOOKUP(B43,'Číselník'!$A$4:$E$103,3,FALSE),""))</f>
        <v/>
      </c>
      <c r="G43" s="36">
        <f>IF(B43="","",IFERROR(VLOOKUP(B43,'Číselník'!$A$4:$E$103,4,FALSE),""))</f>
        <v/>
      </c>
      <c r="H43" s="36">
        <f>IF(OR(B43="",E43="",G43=""),"",E43*G43)</f>
        <v/>
      </c>
      <c r="I43" s="12" t="n"/>
      <c r="J43" s="32" t="n"/>
      <c r="K43" s="36">
        <f>IF(I43="Áno",IF(J43="","",H43-J43),"")</f>
        <v/>
      </c>
      <c r="L43" s="15" t="n"/>
    </row>
    <row r="44">
      <c r="A44" s="11">
        <f>IF(B44="","",COUNTIF($B$10:B44,"&lt;&gt;"))</f>
        <v/>
      </c>
      <c r="B44" s="4" t="n"/>
      <c r="C44" s="11">
        <f>IF(B44="","",IFERROR(VLOOKUP(B44,'Číselník'!$A$4:$E$103,2,FALSE),""))</f>
        <v/>
      </c>
      <c r="D44" s="12" t="n"/>
      <c r="E44" s="34" t="n"/>
      <c r="F44" s="11">
        <f>IF(B44="","",IFERROR(VLOOKUP(B44,'Číselník'!$A$4:$E$103,3,FALSE),""))</f>
        <v/>
      </c>
      <c r="G44" s="35">
        <f>IF(B44="","",IFERROR(VLOOKUP(B44,'Číselník'!$A$4:$E$103,4,FALSE),""))</f>
        <v/>
      </c>
      <c r="H44" s="35">
        <f>IF(OR(B44="",E44="",G44=""),"",E44*G44)</f>
        <v/>
      </c>
      <c r="I44" s="12" t="n"/>
      <c r="J44" s="32" t="n"/>
      <c r="K44" s="35">
        <f>IF(I44="Áno",IF(J44="","",H44-J44),"")</f>
        <v/>
      </c>
      <c r="L44" s="15" t="n"/>
    </row>
    <row r="45">
      <c r="A45" s="16">
        <f>IF(B45="","",COUNTIF($B$10:B45,"&lt;&gt;"))</f>
        <v/>
      </c>
      <c r="B45" s="4" t="n"/>
      <c r="C45" s="16">
        <f>IF(B45="","",IFERROR(VLOOKUP(B45,'Číselník'!$A$4:$E$103,2,FALSE),""))</f>
        <v/>
      </c>
      <c r="D45" s="12" t="n"/>
      <c r="E45" s="34" t="n"/>
      <c r="F45" s="16">
        <f>IF(B45="","",IFERROR(VLOOKUP(B45,'Číselník'!$A$4:$E$103,3,FALSE),""))</f>
        <v/>
      </c>
      <c r="G45" s="36">
        <f>IF(B45="","",IFERROR(VLOOKUP(B45,'Číselník'!$A$4:$E$103,4,FALSE),""))</f>
        <v/>
      </c>
      <c r="H45" s="36">
        <f>IF(OR(B45="",E45="",G45=""),"",E45*G45)</f>
        <v/>
      </c>
      <c r="I45" s="12" t="n"/>
      <c r="J45" s="32" t="n"/>
      <c r="K45" s="36">
        <f>IF(I45="Áno",IF(J45="","",H45-J45),"")</f>
        <v/>
      </c>
      <c r="L45" s="15" t="n"/>
    </row>
    <row r="46">
      <c r="A46" s="11">
        <f>IF(B46="","",COUNTIF($B$10:B46,"&lt;&gt;"))</f>
        <v/>
      </c>
      <c r="B46" s="4" t="n"/>
      <c r="C46" s="11">
        <f>IF(B46="","",IFERROR(VLOOKUP(B46,'Číselník'!$A$4:$E$103,2,FALSE),""))</f>
        <v/>
      </c>
      <c r="D46" s="12" t="n"/>
      <c r="E46" s="34" t="n"/>
      <c r="F46" s="11">
        <f>IF(B46="","",IFERROR(VLOOKUP(B46,'Číselník'!$A$4:$E$103,3,FALSE),""))</f>
        <v/>
      </c>
      <c r="G46" s="35">
        <f>IF(B46="","",IFERROR(VLOOKUP(B46,'Číselník'!$A$4:$E$103,4,FALSE),""))</f>
        <v/>
      </c>
      <c r="H46" s="35">
        <f>IF(OR(B46="",E46="",G46=""),"",E46*G46)</f>
        <v/>
      </c>
      <c r="I46" s="12" t="n"/>
      <c r="J46" s="32" t="n"/>
      <c r="K46" s="35">
        <f>IF(I46="Áno",IF(J46="","",H46-J46),"")</f>
        <v/>
      </c>
      <c r="L46" s="15" t="n"/>
    </row>
    <row r="47">
      <c r="A47" s="16">
        <f>IF(B47="","",COUNTIF($B$10:B47,"&lt;&gt;"))</f>
        <v/>
      </c>
      <c r="B47" s="4" t="n"/>
      <c r="C47" s="16">
        <f>IF(B47="","",IFERROR(VLOOKUP(B47,'Číselník'!$A$4:$E$103,2,FALSE),""))</f>
        <v/>
      </c>
      <c r="D47" s="12" t="n"/>
      <c r="E47" s="34" t="n"/>
      <c r="F47" s="16">
        <f>IF(B47="","",IFERROR(VLOOKUP(B47,'Číselník'!$A$4:$E$103,3,FALSE),""))</f>
        <v/>
      </c>
      <c r="G47" s="36">
        <f>IF(B47="","",IFERROR(VLOOKUP(B47,'Číselník'!$A$4:$E$103,4,FALSE),""))</f>
        <v/>
      </c>
      <c r="H47" s="36">
        <f>IF(OR(B47="",E47="",G47=""),"",E47*G47)</f>
        <v/>
      </c>
      <c r="I47" s="12" t="n"/>
      <c r="J47" s="32" t="n"/>
      <c r="K47" s="36">
        <f>IF(I47="Áno",IF(J47="","",H47-J47),"")</f>
        <v/>
      </c>
      <c r="L47" s="15" t="n"/>
    </row>
    <row r="48">
      <c r="A48" s="11">
        <f>IF(B48="","",COUNTIF($B$10:B48,"&lt;&gt;"))</f>
        <v/>
      </c>
      <c r="B48" s="4" t="n"/>
      <c r="C48" s="11">
        <f>IF(B48="","",IFERROR(VLOOKUP(B48,'Číselník'!$A$4:$E$103,2,FALSE),""))</f>
        <v/>
      </c>
      <c r="D48" s="12" t="n"/>
      <c r="E48" s="34" t="n"/>
      <c r="F48" s="11">
        <f>IF(B48="","",IFERROR(VLOOKUP(B48,'Číselník'!$A$4:$E$103,3,FALSE),""))</f>
        <v/>
      </c>
      <c r="G48" s="35">
        <f>IF(B48="","",IFERROR(VLOOKUP(B48,'Číselník'!$A$4:$E$103,4,FALSE),""))</f>
        <v/>
      </c>
      <c r="H48" s="35">
        <f>IF(OR(B48="",E48="",G48=""),"",E48*G48)</f>
        <v/>
      </c>
      <c r="I48" s="12" t="n"/>
      <c r="J48" s="32" t="n"/>
      <c r="K48" s="35">
        <f>IF(I48="Áno",IF(J48="","",H48-J48),"")</f>
        <v/>
      </c>
      <c r="L48" s="15" t="n"/>
    </row>
    <row r="49">
      <c r="A49" s="16">
        <f>IF(B49="","",COUNTIF($B$10:B49,"&lt;&gt;"))</f>
        <v/>
      </c>
      <c r="B49" s="4" t="n"/>
      <c r="C49" s="16">
        <f>IF(B49="","",IFERROR(VLOOKUP(B49,'Číselník'!$A$4:$E$103,2,FALSE),""))</f>
        <v/>
      </c>
      <c r="D49" s="12" t="n"/>
      <c r="E49" s="34" t="n"/>
      <c r="F49" s="16">
        <f>IF(B49="","",IFERROR(VLOOKUP(B49,'Číselník'!$A$4:$E$103,3,FALSE),""))</f>
        <v/>
      </c>
      <c r="G49" s="36">
        <f>IF(B49="","",IFERROR(VLOOKUP(B49,'Číselník'!$A$4:$E$103,4,FALSE),""))</f>
        <v/>
      </c>
      <c r="H49" s="36">
        <f>IF(OR(B49="",E49="",G49=""),"",E49*G49)</f>
        <v/>
      </c>
      <c r="I49" s="12" t="n"/>
      <c r="J49" s="32" t="n"/>
      <c r="K49" s="36">
        <f>IF(I49="Áno",IF(J49="","",H49-J49),"")</f>
        <v/>
      </c>
      <c r="L49" s="15" t="n"/>
    </row>
    <row r="50">
      <c r="A50" s="11">
        <f>IF(B50="","",COUNTIF($B$10:B50,"&lt;&gt;"))</f>
        <v/>
      </c>
      <c r="B50" s="4" t="n"/>
      <c r="C50" s="11">
        <f>IF(B50="","",IFERROR(VLOOKUP(B50,'Číselník'!$A$4:$E$103,2,FALSE),""))</f>
        <v/>
      </c>
      <c r="D50" s="12" t="n"/>
      <c r="E50" s="34" t="n"/>
      <c r="F50" s="11">
        <f>IF(B50="","",IFERROR(VLOOKUP(B50,'Číselník'!$A$4:$E$103,3,FALSE),""))</f>
        <v/>
      </c>
      <c r="G50" s="35">
        <f>IF(B50="","",IFERROR(VLOOKUP(B50,'Číselník'!$A$4:$E$103,4,FALSE),""))</f>
        <v/>
      </c>
      <c r="H50" s="35">
        <f>IF(OR(B50="",E50="",G50=""),"",E50*G50)</f>
        <v/>
      </c>
      <c r="I50" s="12" t="n"/>
      <c r="J50" s="32" t="n"/>
      <c r="K50" s="35">
        <f>IF(I50="Áno",IF(J50="","",H50-J50),"")</f>
        <v/>
      </c>
      <c r="L50" s="15" t="n"/>
    </row>
    <row r="51">
      <c r="A51" s="16">
        <f>IF(B51="","",COUNTIF($B$10:B51,"&lt;&gt;"))</f>
        <v/>
      </c>
      <c r="B51" s="4" t="n"/>
      <c r="C51" s="16">
        <f>IF(B51="","",IFERROR(VLOOKUP(B51,'Číselník'!$A$4:$E$103,2,FALSE),""))</f>
        <v/>
      </c>
      <c r="D51" s="12" t="n"/>
      <c r="E51" s="34" t="n"/>
      <c r="F51" s="16">
        <f>IF(B51="","",IFERROR(VLOOKUP(B51,'Číselník'!$A$4:$E$103,3,FALSE),""))</f>
        <v/>
      </c>
      <c r="G51" s="36">
        <f>IF(B51="","",IFERROR(VLOOKUP(B51,'Číselník'!$A$4:$E$103,4,FALSE),""))</f>
        <v/>
      </c>
      <c r="H51" s="36">
        <f>IF(OR(B51="",E51="",G51=""),"",E51*G51)</f>
        <v/>
      </c>
      <c r="I51" s="12" t="n"/>
      <c r="J51" s="32" t="n"/>
      <c r="K51" s="36">
        <f>IF(I51="Áno",IF(J51="","",H51-J51),"")</f>
        <v/>
      </c>
      <c r="L51" s="15" t="n"/>
    </row>
    <row r="52">
      <c r="A52" s="11">
        <f>IF(B52="","",COUNTIF($B$10:B52,"&lt;&gt;"))</f>
        <v/>
      </c>
      <c r="B52" s="4" t="n"/>
      <c r="C52" s="11">
        <f>IF(B52="","",IFERROR(VLOOKUP(B52,'Číselník'!$A$4:$E$103,2,FALSE),""))</f>
        <v/>
      </c>
      <c r="D52" s="12" t="n"/>
      <c r="E52" s="34" t="n"/>
      <c r="F52" s="11">
        <f>IF(B52="","",IFERROR(VLOOKUP(B52,'Číselník'!$A$4:$E$103,3,FALSE),""))</f>
        <v/>
      </c>
      <c r="G52" s="35">
        <f>IF(B52="","",IFERROR(VLOOKUP(B52,'Číselník'!$A$4:$E$103,4,FALSE),""))</f>
        <v/>
      </c>
      <c r="H52" s="35">
        <f>IF(OR(B52="",E52="",G52=""),"",E52*G52)</f>
        <v/>
      </c>
      <c r="I52" s="12" t="n"/>
      <c r="J52" s="32" t="n"/>
      <c r="K52" s="35">
        <f>IF(I52="Áno",IF(J52="","",H52-J52),"")</f>
        <v/>
      </c>
      <c r="L52" s="15" t="n"/>
    </row>
    <row r="53">
      <c r="A53" s="16">
        <f>IF(B53="","",COUNTIF($B$10:B53,"&lt;&gt;"))</f>
        <v/>
      </c>
      <c r="B53" s="4" t="n"/>
      <c r="C53" s="16">
        <f>IF(B53="","",IFERROR(VLOOKUP(B53,'Číselník'!$A$4:$E$103,2,FALSE),""))</f>
        <v/>
      </c>
      <c r="D53" s="12" t="n"/>
      <c r="E53" s="34" t="n"/>
      <c r="F53" s="16">
        <f>IF(B53="","",IFERROR(VLOOKUP(B53,'Číselník'!$A$4:$E$103,3,FALSE),""))</f>
        <v/>
      </c>
      <c r="G53" s="36">
        <f>IF(B53="","",IFERROR(VLOOKUP(B53,'Číselník'!$A$4:$E$103,4,FALSE),""))</f>
        <v/>
      </c>
      <c r="H53" s="36">
        <f>IF(OR(B53="",E53="",G53=""),"",E53*G53)</f>
        <v/>
      </c>
      <c r="I53" s="12" t="n"/>
      <c r="J53" s="32" t="n"/>
      <c r="K53" s="36">
        <f>IF(I53="Áno",IF(J53="","",H53-J53),"")</f>
        <v/>
      </c>
      <c r="L53" s="15" t="n"/>
    </row>
    <row r="54">
      <c r="A54" s="11">
        <f>IF(B54="","",COUNTIF($B$10:B54,"&lt;&gt;"))</f>
        <v/>
      </c>
      <c r="B54" s="4" t="n"/>
      <c r="C54" s="11">
        <f>IF(B54="","",IFERROR(VLOOKUP(B54,'Číselník'!$A$4:$E$103,2,FALSE),""))</f>
        <v/>
      </c>
      <c r="D54" s="12" t="n"/>
      <c r="E54" s="34" t="n"/>
      <c r="F54" s="11">
        <f>IF(B54="","",IFERROR(VLOOKUP(B54,'Číselník'!$A$4:$E$103,3,FALSE),""))</f>
        <v/>
      </c>
      <c r="G54" s="35">
        <f>IF(B54="","",IFERROR(VLOOKUP(B54,'Číselník'!$A$4:$E$103,4,FALSE),""))</f>
        <v/>
      </c>
      <c r="H54" s="35">
        <f>IF(OR(B54="",E54="",G54=""),"",E54*G54)</f>
        <v/>
      </c>
      <c r="I54" s="12" t="n"/>
      <c r="J54" s="32" t="n"/>
      <c r="K54" s="35">
        <f>IF(I54="Áno",IF(J54="","",H54-J54),"")</f>
        <v/>
      </c>
      <c r="L54" s="15" t="n"/>
    </row>
    <row r="55">
      <c r="A55" s="16">
        <f>IF(B55="","",COUNTIF($B$10:B55,"&lt;&gt;"))</f>
        <v/>
      </c>
      <c r="B55" s="4" t="n"/>
      <c r="C55" s="16">
        <f>IF(B55="","",IFERROR(VLOOKUP(B55,'Číselník'!$A$4:$E$103,2,FALSE),""))</f>
        <v/>
      </c>
      <c r="D55" s="12" t="n"/>
      <c r="E55" s="34" t="n"/>
      <c r="F55" s="16">
        <f>IF(B55="","",IFERROR(VLOOKUP(B55,'Číselník'!$A$4:$E$103,3,FALSE),""))</f>
        <v/>
      </c>
      <c r="G55" s="36">
        <f>IF(B55="","",IFERROR(VLOOKUP(B55,'Číselník'!$A$4:$E$103,4,FALSE),""))</f>
        <v/>
      </c>
      <c r="H55" s="36">
        <f>IF(OR(B55="",E55="",G55=""),"",E55*G55)</f>
        <v/>
      </c>
      <c r="I55" s="12" t="n"/>
      <c r="J55" s="32" t="n"/>
      <c r="K55" s="36">
        <f>IF(I55="Áno",IF(J55="","",H55-J55),"")</f>
        <v/>
      </c>
      <c r="L55" s="15" t="n"/>
    </row>
    <row r="56">
      <c r="A56" s="11">
        <f>IF(B56="","",COUNTIF($B$10:B56,"&lt;&gt;"))</f>
        <v/>
      </c>
      <c r="B56" s="4" t="n"/>
      <c r="C56" s="11">
        <f>IF(B56="","",IFERROR(VLOOKUP(B56,'Číselník'!$A$4:$E$103,2,FALSE),""))</f>
        <v/>
      </c>
      <c r="D56" s="12" t="n"/>
      <c r="E56" s="34" t="n"/>
      <c r="F56" s="11">
        <f>IF(B56="","",IFERROR(VLOOKUP(B56,'Číselník'!$A$4:$E$103,3,FALSE),""))</f>
        <v/>
      </c>
      <c r="G56" s="35">
        <f>IF(B56="","",IFERROR(VLOOKUP(B56,'Číselník'!$A$4:$E$103,4,FALSE),""))</f>
        <v/>
      </c>
      <c r="H56" s="35">
        <f>IF(OR(B56="",E56="",G56=""),"",E56*G56)</f>
        <v/>
      </c>
      <c r="I56" s="12" t="n"/>
      <c r="J56" s="32" t="n"/>
      <c r="K56" s="35">
        <f>IF(I56="Áno",IF(J56="","",H56-J56),"")</f>
        <v/>
      </c>
      <c r="L56" s="15" t="n"/>
    </row>
    <row r="57">
      <c r="A57" s="16">
        <f>IF(B57="","",COUNTIF($B$10:B57,"&lt;&gt;"))</f>
        <v/>
      </c>
      <c r="B57" s="4" t="n"/>
      <c r="C57" s="16">
        <f>IF(B57="","",IFERROR(VLOOKUP(B57,'Číselník'!$A$4:$E$103,2,FALSE),""))</f>
        <v/>
      </c>
      <c r="D57" s="12" t="n"/>
      <c r="E57" s="34" t="n"/>
      <c r="F57" s="16">
        <f>IF(B57="","",IFERROR(VLOOKUP(B57,'Číselník'!$A$4:$E$103,3,FALSE),""))</f>
        <v/>
      </c>
      <c r="G57" s="36">
        <f>IF(B57="","",IFERROR(VLOOKUP(B57,'Číselník'!$A$4:$E$103,4,FALSE),""))</f>
        <v/>
      </c>
      <c r="H57" s="36">
        <f>IF(OR(B57="",E57="",G57=""),"",E57*G57)</f>
        <v/>
      </c>
      <c r="I57" s="12" t="n"/>
      <c r="J57" s="32" t="n"/>
      <c r="K57" s="36">
        <f>IF(I57="Áno",IF(J57="","",H57-J57),"")</f>
        <v/>
      </c>
      <c r="L57" s="15" t="n"/>
    </row>
    <row r="58">
      <c r="A58" s="11">
        <f>IF(B58="","",COUNTIF($B$10:B58,"&lt;&gt;"))</f>
        <v/>
      </c>
      <c r="B58" s="4" t="n"/>
      <c r="C58" s="11">
        <f>IF(B58="","",IFERROR(VLOOKUP(B58,'Číselník'!$A$4:$E$103,2,FALSE),""))</f>
        <v/>
      </c>
      <c r="D58" s="12" t="n"/>
      <c r="E58" s="34" t="n"/>
      <c r="F58" s="11">
        <f>IF(B58="","",IFERROR(VLOOKUP(B58,'Číselník'!$A$4:$E$103,3,FALSE),""))</f>
        <v/>
      </c>
      <c r="G58" s="35">
        <f>IF(B58="","",IFERROR(VLOOKUP(B58,'Číselník'!$A$4:$E$103,4,FALSE),""))</f>
        <v/>
      </c>
      <c r="H58" s="35">
        <f>IF(OR(B58="",E58="",G58=""),"",E58*G58)</f>
        <v/>
      </c>
      <c r="I58" s="12" t="n"/>
      <c r="J58" s="32" t="n"/>
      <c r="K58" s="35">
        <f>IF(I58="Áno",IF(J58="","",H58-J58),"")</f>
        <v/>
      </c>
      <c r="L58" s="15" t="n"/>
    </row>
    <row r="59">
      <c r="A59" s="16">
        <f>IF(B59="","",COUNTIF($B$10:B59,"&lt;&gt;"))</f>
        <v/>
      </c>
      <c r="B59" s="4" t="n"/>
      <c r="C59" s="16">
        <f>IF(B59="","",IFERROR(VLOOKUP(B59,'Číselník'!$A$4:$E$103,2,FALSE),""))</f>
        <v/>
      </c>
      <c r="D59" s="12" t="n"/>
      <c r="E59" s="34" t="n"/>
      <c r="F59" s="16">
        <f>IF(B59="","",IFERROR(VLOOKUP(B59,'Číselník'!$A$4:$E$103,3,FALSE),""))</f>
        <v/>
      </c>
      <c r="G59" s="36">
        <f>IF(B59="","",IFERROR(VLOOKUP(B59,'Číselník'!$A$4:$E$103,4,FALSE),""))</f>
        <v/>
      </c>
      <c r="H59" s="36">
        <f>IF(OR(B59="",E59="",G59=""),"",E59*G59)</f>
        <v/>
      </c>
      <c r="I59" s="12" t="n"/>
      <c r="J59" s="32" t="n"/>
      <c r="K59" s="36">
        <f>IF(I59="Áno",IF(J59="","",H59-J59),"")</f>
        <v/>
      </c>
      <c r="L59" s="15" t="n"/>
    </row>
    <row r="60">
      <c r="A60" s="11">
        <f>IF(B60="","",COUNTIF($B$10:B60,"&lt;&gt;"))</f>
        <v/>
      </c>
      <c r="B60" s="4" t="n"/>
      <c r="C60" s="11">
        <f>IF(B60="","",IFERROR(VLOOKUP(B60,'Číselník'!$A$4:$E$103,2,FALSE),""))</f>
        <v/>
      </c>
      <c r="D60" s="12" t="n"/>
      <c r="E60" s="34" t="n"/>
      <c r="F60" s="11">
        <f>IF(B60="","",IFERROR(VLOOKUP(B60,'Číselník'!$A$4:$E$103,3,FALSE),""))</f>
        <v/>
      </c>
      <c r="G60" s="35">
        <f>IF(B60="","",IFERROR(VLOOKUP(B60,'Číselník'!$A$4:$E$103,4,FALSE),""))</f>
        <v/>
      </c>
      <c r="H60" s="35">
        <f>IF(OR(B60="",E60="",G60=""),"",E60*G60)</f>
        <v/>
      </c>
      <c r="I60" s="12" t="n"/>
      <c r="J60" s="32" t="n"/>
      <c r="K60" s="35">
        <f>IF(I60="Áno",IF(J60="","",H60-J60),"")</f>
        <v/>
      </c>
      <c r="L60" s="15" t="n"/>
    </row>
    <row r="61">
      <c r="A61" s="16">
        <f>IF(B61="","",COUNTIF($B$10:B61,"&lt;&gt;"))</f>
        <v/>
      </c>
      <c r="B61" s="4" t="n"/>
      <c r="C61" s="16">
        <f>IF(B61="","",IFERROR(VLOOKUP(B61,'Číselník'!$A$4:$E$103,2,FALSE),""))</f>
        <v/>
      </c>
      <c r="D61" s="12" t="n"/>
      <c r="E61" s="34" t="n"/>
      <c r="F61" s="16">
        <f>IF(B61="","",IFERROR(VLOOKUP(B61,'Číselník'!$A$4:$E$103,3,FALSE),""))</f>
        <v/>
      </c>
      <c r="G61" s="36">
        <f>IF(B61="","",IFERROR(VLOOKUP(B61,'Číselník'!$A$4:$E$103,4,FALSE),""))</f>
        <v/>
      </c>
      <c r="H61" s="36">
        <f>IF(OR(B61="",E61="",G61=""),"",E61*G61)</f>
        <v/>
      </c>
      <c r="I61" s="12" t="n"/>
      <c r="J61" s="32" t="n"/>
      <c r="K61" s="36">
        <f>IF(I61="Áno",IF(J61="","",H61-J61),"")</f>
        <v/>
      </c>
      <c r="L61" s="15" t="n"/>
    </row>
    <row r="62">
      <c r="A62" s="11">
        <f>IF(B62="","",COUNTIF($B$10:B62,"&lt;&gt;"))</f>
        <v/>
      </c>
      <c r="B62" s="4" t="n"/>
      <c r="C62" s="11">
        <f>IF(B62="","",IFERROR(VLOOKUP(B62,'Číselník'!$A$4:$E$103,2,FALSE),""))</f>
        <v/>
      </c>
      <c r="D62" s="12" t="n"/>
      <c r="E62" s="34" t="n"/>
      <c r="F62" s="11">
        <f>IF(B62="","",IFERROR(VLOOKUP(B62,'Číselník'!$A$4:$E$103,3,FALSE),""))</f>
        <v/>
      </c>
      <c r="G62" s="35">
        <f>IF(B62="","",IFERROR(VLOOKUP(B62,'Číselník'!$A$4:$E$103,4,FALSE),""))</f>
        <v/>
      </c>
      <c r="H62" s="35">
        <f>IF(OR(B62="",E62="",G62=""),"",E62*G62)</f>
        <v/>
      </c>
      <c r="I62" s="12" t="n"/>
      <c r="J62" s="32" t="n"/>
      <c r="K62" s="35">
        <f>IF(I62="Áno",IF(J62="","",H62-J62),"")</f>
        <v/>
      </c>
      <c r="L62" s="15" t="n"/>
    </row>
    <row r="63">
      <c r="A63" s="16">
        <f>IF(B63="","",COUNTIF($B$10:B63,"&lt;&gt;"))</f>
        <v/>
      </c>
      <c r="B63" s="4" t="n"/>
      <c r="C63" s="16">
        <f>IF(B63="","",IFERROR(VLOOKUP(B63,'Číselník'!$A$4:$E$103,2,FALSE),""))</f>
        <v/>
      </c>
      <c r="D63" s="12" t="n"/>
      <c r="E63" s="34" t="n"/>
      <c r="F63" s="16">
        <f>IF(B63="","",IFERROR(VLOOKUP(B63,'Číselník'!$A$4:$E$103,3,FALSE),""))</f>
        <v/>
      </c>
      <c r="G63" s="36">
        <f>IF(B63="","",IFERROR(VLOOKUP(B63,'Číselník'!$A$4:$E$103,4,FALSE),""))</f>
        <v/>
      </c>
      <c r="H63" s="36">
        <f>IF(OR(B63="",E63="",G63=""),"",E63*G63)</f>
        <v/>
      </c>
      <c r="I63" s="12" t="n"/>
      <c r="J63" s="32" t="n"/>
      <c r="K63" s="36">
        <f>IF(I63="Áno",IF(J63="","",H63-J63),"")</f>
        <v/>
      </c>
      <c r="L63" s="15" t="n"/>
    </row>
    <row r="64">
      <c r="A64" s="11">
        <f>IF(B64="","",COUNTIF($B$10:B64,"&lt;&gt;"))</f>
        <v/>
      </c>
      <c r="B64" s="4" t="n"/>
      <c r="C64" s="11">
        <f>IF(B64="","",IFERROR(VLOOKUP(B64,'Číselník'!$A$4:$E$103,2,FALSE),""))</f>
        <v/>
      </c>
      <c r="D64" s="12" t="n"/>
      <c r="E64" s="34" t="n"/>
      <c r="F64" s="11">
        <f>IF(B64="","",IFERROR(VLOOKUP(B64,'Číselník'!$A$4:$E$103,3,FALSE),""))</f>
        <v/>
      </c>
      <c r="G64" s="35">
        <f>IF(B64="","",IFERROR(VLOOKUP(B64,'Číselník'!$A$4:$E$103,4,FALSE),""))</f>
        <v/>
      </c>
      <c r="H64" s="35">
        <f>IF(OR(B64="",E64="",G64=""),"",E64*G64)</f>
        <v/>
      </c>
      <c r="I64" s="12" t="n"/>
      <c r="J64" s="32" t="n"/>
      <c r="K64" s="35">
        <f>IF(I64="Áno",IF(J64="","",H64-J64),"")</f>
        <v/>
      </c>
      <c r="L64" s="15" t="n"/>
    </row>
    <row r="65">
      <c r="A65" s="16">
        <f>IF(B65="","",COUNTIF($B$10:B65,"&lt;&gt;"))</f>
        <v/>
      </c>
      <c r="B65" s="4" t="n"/>
      <c r="C65" s="16">
        <f>IF(B65="","",IFERROR(VLOOKUP(B65,'Číselník'!$A$4:$E$103,2,FALSE),""))</f>
        <v/>
      </c>
      <c r="D65" s="12" t="n"/>
      <c r="E65" s="34" t="n"/>
      <c r="F65" s="16">
        <f>IF(B65="","",IFERROR(VLOOKUP(B65,'Číselník'!$A$4:$E$103,3,FALSE),""))</f>
        <v/>
      </c>
      <c r="G65" s="36">
        <f>IF(B65="","",IFERROR(VLOOKUP(B65,'Číselník'!$A$4:$E$103,4,FALSE),""))</f>
        <v/>
      </c>
      <c r="H65" s="36">
        <f>IF(OR(B65="",E65="",G65=""),"",E65*G65)</f>
        <v/>
      </c>
      <c r="I65" s="12" t="n"/>
      <c r="J65" s="32" t="n"/>
      <c r="K65" s="36">
        <f>IF(I65="Áno",IF(J65="","",H65-J65),"")</f>
        <v/>
      </c>
      <c r="L65" s="15" t="n"/>
    </row>
    <row r="66">
      <c r="A66" s="11">
        <f>IF(B66="","",COUNTIF($B$10:B66,"&lt;&gt;"))</f>
        <v/>
      </c>
      <c r="B66" s="4" t="n"/>
      <c r="C66" s="11">
        <f>IF(B66="","",IFERROR(VLOOKUP(B66,'Číselník'!$A$4:$E$103,2,FALSE),""))</f>
        <v/>
      </c>
      <c r="D66" s="12" t="n"/>
      <c r="E66" s="34" t="n"/>
      <c r="F66" s="11">
        <f>IF(B66="","",IFERROR(VLOOKUP(B66,'Číselník'!$A$4:$E$103,3,FALSE),""))</f>
        <v/>
      </c>
      <c r="G66" s="35">
        <f>IF(B66="","",IFERROR(VLOOKUP(B66,'Číselník'!$A$4:$E$103,4,FALSE),""))</f>
        <v/>
      </c>
      <c r="H66" s="35">
        <f>IF(OR(B66="",E66="",G66=""),"",E66*G66)</f>
        <v/>
      </c>
      <c r="I66" s="12" t="n"/>
      <c r="J66" s="32" t="n"/>
      <c r="K66" s="35">
        <f>IF(I66="Áno",IF(J66="","",H66-J66),"")</f>
        <v/>
      </c>
      <c r="L66" s="15" t="n"/>
    </row>
    <row r="67">
      <c r="A67" s="16">
        <f>IF(B67="","",COUNTIF($B$10:B67,"&lt;&gt;"))</f>
        <v/>
      </c>
      <c r="B67" s="4" t="n"/>
      <c r="C67" s="16">
        <f>IF(B67="","",IFERROR(VLOOKUP(B67,'Číselník'!$A$4:$E$103,2,FALSE),""))</f>
        <v/>
      </c>
      <c r="D67" s="12" t="n"/>
      <c r="E67" s="34" t="n"/>
      <c r="F67" s="16">
        <f>IF(B67="","",IFERROR(VLOOKUP(B67,'Číselník'!$A$4:$E$103,3,FALSE),""))</f>
        <v/>
      </c>
      <c r="G67" s="36">
        <f>IF(B67="","",IFERROR(VLOOKUP(B67,'Číselník'!$A$4:$E$103,4,FALSE),""))</f>
        <v/>
      </c>
      <c r="H67" s="36">
        <f>IF(OR(B67="",E67="",G67=""),"",E67*G67)</f>
        <v/>
      </c>
      <c r="I67" s="12" t="n"/>
      <c r="J67" s="32" t="n"/>
      <c r="K67" s="36">
        <f>IF(I67="Áno",IF(J67="","",H67-J67),"")</f>
        <v/>
      </c>
      <c r="L67" s="15" t="n"/>
    </row>
    <row r="68">
      <c r="A68" s="11">
        <f>IF(B68="","",COUNTIF($B$10:B68,"&lt;&gt;"))</f>
        <v/>
      </c>
      <c r="B68" s="4" t="n"/>
      <c r="C68" s="11">
        <f>IF(B68="","",IFERROR(VLOOKUP(B68,'Číselník'!$A$4:$E$103,2,FALSE),""))</f>
        <v/>
      </c>
      <c r="D68" s="12" t="n"/>
      <c r="E68" s="34" t="n"/>
      <c r="F68" s="11">
        <f>IF(B68="","",IFERROR(VLOOKUP(B68,'Číselník'!$A$4:$E$103,3,FALSE),""))</f>
        <v/>
      </c>
      <c r="G68" s="35">
        <f>IF(B68="","",IFERROR(VLOOKUP(B68,'Číselník'!$A$4:$E$103,4,FALSE),""))</f>
        <v/>
      </c>
      <c r="H68" s="35">
        <f>IF(OR(B68="",E68="",G68=""),"",E68*G68)</f>
        <v/>
      </c>
      <c r="I68" s="12" t="n"/>
      <c r="J68" s="32" t="n"/>
      <c r="K68" s="35">
        <f>IF(I68="Áno",IF(J68="","",H68-J68),"")</f>
        <v/>
      </c>
      <c r="L68" s="15" t="n"/>
    </row>
    <row r="69">
      <c r="A69" s="16">
        <f>IF(B69="","",COUNTIF($B$10:B69,"&lt;&gt;"))</f>
        <v/>
      </c>
      <c r="B69" s="4" t="n"/>
      <c r="C69" s="16">
        <f>IF(B69="","",IFERROR(VLOOKUP(B69,'Číselník'!$A$4:$E$103,2,FALSE),""))</f>
        <v/>
      </c>
      <c r="D69" s="12" t="n"/>
      <c r="E69" s="34" t="n"/>
      <c r="F69" s="16">
        <f>IF(B69="","",IFERROR(VLOOKUP(B69,'Číselník'!$A$4:$E$103,3,FALSE),""))</f>
        <v/>
      </c>
      <c r="G69" s="36">
        <f>IF(B69="","",IFERROR(VLOOKUP(B69,'Číselník'!$A$4:$E$103,4,FALSE),""))</f>
        <v/>
      </c>
      <c r="H69" s="36">
        <f>IF(OR(B69="",E69="",G69=""),"",E69*G69)</f>
        <v/>
      </c>
      <c r="I69" s="12" t="n"/>
      <c r="J69" s="32" t="n"/>
      <c r="K69" s="36">
        <f>IF(I69="Áno",IF(J69="","",H69-J69),"")</f>
        <v/>
      </c>
      <c r="L69" s="15" t="n"/>
    </row>
    <row r="70">
      <c r="A70" s="11">
        <f>IF(B70="","",COUNTIF($B$10:B70,"&lt;&gt;"))</f>
        <v/>
      </c>
      <c r="B70" s="4" t="n"/>
      <c r="C70" s="11">
        <f>IF(B70="","",IFERROR(VLOOKUP(B70,'Číselník'!$A$4:$E$103,2,FALSE),""))</f>
        <v/>
      </c>
      <c r="D70" s="12" t="n"/>
      <c r="E70" s="34" t="n"/>
      <c r="F70" s="11">
        <f>IF(B70="","",IFERROR(VLOOKUP(B70,'Číselník'!$A$4:$E$103,3,FALSE),""))</f>
        <v/>
      </c>
      <c r="G70" s="35">
        <f>IF(B70="","",IFERROR(VLOOKUP(B70,'Číselník'!$A$4:$E$103,4,FALSE),""))</f>
        <v/>
      </c>
      <c r="H70" s="35">
        <f>IF(OR(B70="",E70="",G70=""),"",E70*G70)</f>
        <v/>
      </c>
      <c r="I70" s="12" t="n"/>
      <c r="J70" s="32" t="n"/>
      <c r="K70" s="35">
        <f>IF(I70="Áno",IF(J70="","",H70-J70),"")</f>
        <v/>
      </c>
      <c r="L70" s="15" t="n"/>
    </row>
    <row r="71">
      <c r="A71" s="16">
        <f>IF(B71="","",COUNTIF($B$10:B71,"&lt;&gt;"))</f>
        <v/>
      </c>
      <c r="B71" s="4" t="n"/>
      <c r="C71" s="16">
        <f>IF(B71="","",IFERROR(VLOOKUP(B71,'Číselník'!$A$4:$E$103,2,FALSE),""))</f>
        <v/>
      </c>
      <c r="D71" s="12" t="n"/>
      <c r="E71" s="34" t="n"/>
      <c r="F71" s="16">
        <f>IF(B71="","",IFERROR(VLOOKUP(B71,'Číselník'!$A$4:$E$103,3,FALSE),""))</f>
        <v/>
      </c>
      <c r="G71" s="36">
        <f>IF(B71="","",IFERROR(VLOOKUP(B71,'Číselník'!$A$4:$E$103,4,FALSE),""))</f>
        <v/>
      </c>
      <c r="H71" s="36">
        <f>IF(OR(B71="",E71="",G71=""),"",E71*G71)</f>
        <v/>
      </c>
      <c r="I71" s="12" t="n"/>
      <c r="J71" s="32" t="n"/>
      <c r="K71" s="36">
        <f>IF(I71="Áno",IF(J71="","",H71-J71),"")</f>
        <v/>
      </c>
      <c r="L71" s="15" t="n"/>
    </row>
    <row r="72">
      <c r="A72" s="11">
        <f>IF(B72="","",COUNTIF($B$10:B72,"&lt;&gt;"))</f>
        <v/>
      </c>
      <c r="B72" s="4" t="n"/>
      <c r="C72" s="11">
        <f>IF(B72="","",IFERROR(VLOOKUP(B72,'Číselník'!$A$4:$E$103,2,FALSE),""))</f>
        <v/>
      </c>
      <c r="D72" s="12" t="n"/>
      <c r="E72" s="34" t="n"/>
      <c r="F72" s="11">
        <f>IF(B72="","",IFERROR(VLOOKUP(B72,'Číselník'!$A$4:$E$103,3,FALSE),""))</f>
        <v/>
      </c>
      <c r="G72" s="35">
        <f>IF(B72="","",IFERROR(VLOOKUP(B72,'Číselník'!$A$4:$E$103,4,FALSE),""))</f>
        <v/>
      </c>
      <c r="H72" s="35">
        <f>IF(OR(B72="",E72="",G72=""),"",E72*G72)</f>
        <v/>
      </c>
      <c r="I72" s="12" t="n"/>
      <c r="J72" s="32" t="n"/>
      <c r="K72" s="35">
        <f>IF(I72="Áno",IF(J72="","",H72-J72),"")</f>
        <v/>
      </c>
      <c r="L72" s="15" t="n"/>
    </row>
    <row r="73">
      <c r="A73" s="16">
        <f>IF(B73="","",COUNTIF($B$10:B73,"&lt;&gt;"))</f>
        <v/>
      </c>
      <c r="B73" s="4" t="n"/>
      <c r="C73" s="16">
        <f>IF(B73="","",IFERROR(VLOOKUP(B73,'Číselník'!$A$4:$E$103,2,FALSE),""))</f>
        <v/>
      </c>
      <c r="D73" s="12" t="n"/>
      <c r="E73" s="34" t="n"/>
      <c r="F73" s="16">
        <f>IF(B73="","",IFERROR(VLOOKUP(B73,'Číselník'!$A$4:$E$103,3,FALSE),""))</f>
        <v/>
      </c>
      <c r="G73" s="36">
        <f>IF(B73="","",IFERROR(VLOOKUP(B73,'Číselník'!$A$4:$E$103,4,FALSE),""))</f>
        <v/>
      </c>
      <c r="H73" s="36">
        <f>IF(OR(B73="",E73="",G73=""),"",E73*G73)</f>
        <v/>
      </c>
      <c r="I73" s="12" t="n"/>
      <c r="J73" s="32" t="n"/>
      <c r="K73" s="36">
        <f>IF(I73="Áno",IF(J73="","",H73-J73),"")</f>
        <v/>
      </c>
      <c r="L73" s="15" t="n"/>
    </row>
    <row r="74">
      <c r="A74" s="11">
        <f>IF(B74="","",COUNTIF($B$10:B74,"&lt;&gt;"))</f>
        <v/>
      </c>
      <c r="B74" s="4" t="n"/>
      <c r="C74" s="11">
        <f>IF(B74="","",IFERROR(VLOOKUP(B74,'Číselník'!$A$4:$E$103,2,FALSE),""))</f>
        <v/>
      </c>
      <c r="D74" s="12" t="n"/>
      <c r="E74" s="34" t="n"/>
      <c r="F74" s="11">
        <f>IF(B74="","",IFERROR(VLOOKUP(B74,'Číselník'!$A$4:$E$103,3,FALSE),""))</f>
        <v/>
      </c>
      <c r="G74" s="35">
        <f>IF(B74="","",IFERROR(VLOOKUP(B74,'Číselník'!$A$4:$E$103,4,FALSE),""))</f>
        <v/>
      </c>
      <c r="H74" s="35">
        <f>IF(OR(B74="",E74="",G74=""),"",E74*G74)</f>
        <v/>
      </c>
      <c r="I74" s="12" t="n"/>
      <c r="J74" s="32" t="n"/>
      <c r="K74" s="35">
        <f>IF(I74="Áno",IF(J74="","",H74-J74),"")</f>
        <v/>
      </c>
      <c r="L74" s="15" t="n"/>
    </row>
    <row r="75">
      <c r="A75" s="16">
        <f>IF(B75="","",COUNTIF($B$10:B75,"&lt;&gt;"))</f>
        <v/>
      </c>
      <c r="B75" s="4" t="n"/>
      <c r="C75" s="16">
        <f>IF(B75="","",IFERROR(VLOOKUP(B75,'Číselník'!$A$4:$E$103,2,FALSE),""))</f>
        <v/>
      </c>
      <c r="D75" s="12" t="n"/>
      <c r="E75" s="34" t="n"/>
      <c r="F75" s="16">
        <f>IF(B75="","",IFERROR(VLOOKUP(B75,'Číselník'!$A$4:$E$103,3,FALSE),""))</f>
        <v/>
      </c>
      <c r="G75" s="36">
        <f>IF(B75="","",IFERROR(VLOOKUP(B75,'Číselník'!$A$4:$E$103,4,FALSE),""))</f>
        <v/>
      </c>
      <c r="H75" s="36">
        <f>IF(OR(B75="",E75="",G75=""),"",E75*G75)</f>
        <v/>
      </c>
      <c r="I75" s="12" t="n"/>
      <c r="J75" s="32" t="n"/>
      <c r="K75" s="36">
        <f>IF(I75="Áno",IF(J75="","",H75-J75),"")</f>
        <v/>
      </c>
      <c r="L75" s="15" t="n"/>
    </row>
    <row r="76">
      <c r="A76" s="11">
        <f>IF(B76="","",COUNTIF($B$10:B76,"&lt;&gt;"))</f>
        <v/>
      </c>
      <c r="B76" s="4" t="n"/>
      <c r="C76" s="11">
        <f>IF(B76="","",IFERROR(VLOOKUP(B76,'Číselník'!$A$4:$E$103,2,FALSE),""))</f>
        <v/>
      </c>
      <c r="D76" s="12" t="n"/>
      <c r="E76" s="34" t="n"/>
      <c r="F76" s="11">
        <f>IF(B76="","",IFERROR(VLOOKUP(B76,'Číselník'!$A$4:$E$103,3,FALSE),""))</f>
        <v/>
      </c>
      <c r="G76" s="35">
        <f>IF(B76="","",IFERROR(VLOOKUP(B76,'Číselník'!$A$4:$E$103,4,FALSE),""))</f>
        <v/>
      </c>
      <c r="H76" s="35">
        <f>IF(OR(B76="",E76="",G76=""),"",E76*G76)</f>
        <v/>
      </c>
      <c r="I76" s="12" t="n"/>
      <c r="J76" s="32" t="n"/>
      <c r="K76" s="35">
        <f>IF(I76="Áno",IF(J76="","",H76-J76),"")</f>
        <v/>
      </c>
      <c r="L76" s="15" t="n"/>
    </row>
    <row r="77">
      <c r="A77" s="16">
        <f>IF(B77="","",COUNTIF($B$10:B77,"&lt;&gt;"))</f>
        <v/>
      </c>
      <c r="B77" s="4" t="n"/>
      <c r="C77" s="16">
        <f>IF(B77="","",IFERROR(VLOOKUP(B77,'Číselník'!$A$4:$E$103,2,FALSE),""))</f>
        <v/>
      </c>
      <c r="D77" s="12" t="n"/>
      <c r="E77" s="34" t="n"/>
      <c r="F77" s="16">
        <f>IF(B77="","",IFERROR(VLOOKUP(B77,'Číselník'!$A$4:$E$103,3,FALSE),""))</f>
        <v/>
      </c>
      <c r="G77" s="36">
        <f>IF(B77="","",IFERROR(VLOOKUP(B77,'Číselník'!$A$4:$E$103,4,FALSE),""))</f>
        <v/>
      </c>
      <c r="H77" s="36">
        <f>IF(OR(B77="",E77="",G77=""),"",E77*G77)</f>
        <v/>
      </c>
      <c r="I77" s="12" t="n"/>
      <c r="J77" s="32" t="n"/>
      <c r="K77" s="36">
        <f>IF(I77="Áno",IF(J77="","",H77-J77),"")</f>
        <v/>
      </c>
      <c r="L77" s="15" t="n"/>
    </row>
    <row r="78">
      <c r="A78" s="11">
        <f>IF(B78="","",COUNTIF($B$10:B78,"&lt;&gt;"))</f>
        <v/>
      </c>
      <c r="B78" s="4" t="n"/>
      <c r="C78" s="11">
        <f>IF(B78="","",IFERROR(VLOOKUP(B78,'Číselník'!$A$4:$E$103,2,FALSE),""))</f>
        <v/>
      </c>
      <c r="D78" s="12" t="n"/>
      <c r="E78" s="34" t="n"/>
      <c r="F78" s="11">
        <f>IF(B78="","",IFERROR(VLOOKUP(B78,'Číselník'!$A$4:$E$103,3,FALSE),""))</f>
        <v/>
      </c>
      <c r="G78" s="35">
        <f>IF(B78="","",IFERROR(VLOOKUP(B78,'Číselník'!$A$4:$E$103,4,FALSE),""))</f>
        <v/>
      </c>
      <c r="H78" s="35">
        <f>IF(OR(B78="",E78="",G78=""),"",E78*G78)</f>
        <v/>
      </c>
      <c r="I78" s="12" t="n"/>
      <c r="J78" s="32" t="n"/>
      <c r="K78" s="35">
        <f>IF(I78="Áno",IF(J78="","",H78-J78),"")</f>
        <v/>
      </c>
      <c r="L78" s="15" t="n"/>
    </row>
    <row r="79">
      <c r="A79" s="16">
        <f>IF(B79="","",COUNTIF($B$10:B79,"&lt;&gt;"))</f>
        <v/>
      </c>
      <c r="B79" s="4" t="n"/>
      <c r="C79" s="16">
        <f>IF(B79="","",IFERROR(VLOOKUP(B79,'Číselník'!$A$4:$E$103,2,FALSE),""))</f>
        <v/>
      </c>
      <c r="D79" s="12" t="n"/>
      <c r="E79" s="34" t="n"/>
      <c r="F79" s="16">
        <f>IF(B79="","",IFERROR(VLOOKUP(B79,'Číselník'!$A$4:$E$103,3,FALSE),""))</f>
        <v/>
      </c>
      <c r="G79" s="36">
        <f>IF(B79="","",IFERROR(VLOOKUP(B79,'Číselník'!$A$4:$E$103,4,FALSE),""))</f>
        <v/>
      </c>
      <c r="H79" s="36">
        <f>IF(OR(B79="",E79="",G79=""),"",E79*G79)</f>
        <v/>
      </c>
      <c r="I79" s="12" t="n"/>
      <c r="J79" s="32" t="n"/>
      <c r="K79" s="36">
        <f>IF(I79="Áno",IF(J79="","",H79-J79),"")</f>
        <v/>
      </c>
      <c r="L79" s="15" t="n"/>
    </row>
    <row r="80">
      <c r="A80" s="11">
        <f>IF(B80="","",COUNTIF($B$10:B80,"&lt;&gt;"))</f>
        <v/>
      </c>
      <c r="B80" s="4" t="n"/>
      <c r="C80" s="11">
        <f>IF(B80="","",IFERROR(VLOOKUP(B80,'Číselník'!$A$4:$E$103,2,FALSE),""))</f>
        <v/>
      </c>
      <c r="D80" s="12" t="n"/>
      <c r="E80" s="34" t="n"/>
      <c r="F80" s="11">
        <f>IF(B80="","",IFERROR(VLOOKUP(B80,'Číselník'!$A$4:$E$103,3,FALSE),""))</f>
        <v/>
      </c>
      <c r="G80" s="35">
        <f>IF(B80="","",IFERROR(VLOOKUP(B80,'Číselník'!$A$4:$E$103,4,FALSE),""))</f>
        <v/>
      </c>
      <c r="H80" s="35">
        <f>IF(OR(B80="",E80="",G80=""),"",E80*G80)</f>
        <v/>
      </c>
      <c r="I80" s="12" t="n"/>
      <c r="J80" s="32" t="n"/>
      <c r="K80" s="35">
        <f>IF(I80="Áno",IF(J80="","",H80-J80),"")</f>
        <v/>
      </c>
      <c r="L80" s="15" t="n"/>
    </row>
    <row r="81">
      <c r="A81" s="16">
        <f>IF(B81="","",COUNTIF($B$10:B81,"&lt;&gt;"))</f>
        <v/>
      </c>
      <c r="B81" s="4" t="n"/>
      <c r="C81" s="16">
        <f>IF(B81="","",IFERROR(VLOOKUP(B81,'Číselník'!$A$4:$E$103,2,FALSE),""))</f>
        <v/>
      </c>
      <c r="D81" s="12" t="n"/>
      <c r="E81" s="34" t="n"/>
      <c r="F81" s="16">
        <f>IF(B81="","",IFERROR(VLOOKUP(B81,'Číselník'!$A$4:$E$103,3,FALSE),""))</f>
        <v/>
      </c>
      <c r="G81" s="36">
        <f>IF(B81="","",IFERROR(VLOOKUP(B81,'Číselník'!$A$4:$E$103,4,FALSE),""))</f>
        <v/>
      </c>
      <c r="H81" s="36">
        <f>IF(OR(B81="",E81="",G81=""),"",E81*G81)</f>
        <v/>
      </c>
      <c r="I81" s="12" t="n"/>
      <c r="J81" s="32" t="n"/>
      <c r="K81" s="36">
        <f>IF(I81="Áno",IF(J81="","",H81-J81),"")</f>
        <v/>
      </c>
      <c r="L81" s="15" t="n"/>
    </row>
    <row r="82">
      <c r="A82" s="11">
        <f>IF(B82="","",COUNTIF($B$10:B82,"&lt;&gt;"))</f>
        <v/>
      </c>
      <c r="B82" s="4" t="n"/>
      <c r="C82" s="11">
        <f>IF(B82="","",IFERROR(VLOOKUP(B82,'Číselník'!$A$4:$E$103,2,FALSE),""))</f>
        <v/>
      </c>
      <c r="D82" s="12" t="n"/>
      <c r="E82" s="34" t="n"/>
      <c r="F82" s="11">
        <f>IF(B82="","",IFERROR(VLOOKUP(B82,'Číselník'!$A$4:$E$103,3,FALSE),""))</f>
        <v/>
      </c>
      <c r="G82" s="35">
        <f>IF(B82="","",IFERROR(VLOOKUP(B82,'Číselník'!$A$4:$E$103,4,FALSE),""))</f>
        <v/>
      </c>
      <c r="H82" s="35">
        <f>IF(OR(B82="",E82="",G82=""),"",E82*G82)</f>
        <v/>
      </c>
      <c r="I82" s="12" t="n"/>
      <c r="J82" s="32" t="n"/>
      <c r="K82" s="35">
        <f>IF(I82="Áno",IF(J82="","",H82-J82),"")</f>
        <v/>
      </c>
      <c r="L82" s="15" t="n"/>
    </row>
    <row r="83">
      <c r="A83" s="16">
        <f>IF(B83="","",COUNTIF($B$10:B83,"&lt;&gt;"))</f>
        <v/>
      </c>
      <c r="B83" s="4" t="n"/>
      <c r="C83" s="16">
        <f>IF(B83="","",IFERROR(VLOOKUP(B83,'Číselník'!$A$4:$E$103,2,FALSE),""))</f>
        <v/>
      </c>
      <c r="D83" s="12" t="n"/>
      <c r="E83" s="34" t="n"/>
      <c r="F83" s="16">
        <f>IF(B83="","",IFERROR(VLOOKUP(B83,'Číselník'!$A$4:$E$103,3,FALSE),""))</f>
        <v/>
      </c>
      <c r="G83" s="36">
        <f>IF(B83="","",IFERROR(VLOOKUP(B83,'Číselník'!$A$4:$E$103,4,FALSE),""))</f>
        <v/>
      </c>
      <c r="H83" s="36">
        <f>IF(OR(B83="",E83="",G83=""),"",E83*G83)</f>
        <v/>
      </c>
      <c r="I83" s="12" t="n"/>
      <c r="J83" s="32" t="n"/>
      <c r="K83" s="36">
        <f>IF(I83="Áno",IF(J83="","",H83-J83),"")</f>
        <v/>
      </c>
      <c r="L83" s="15" t="n"/>
    </row>
    <row r="84">
      <c r="A84" s="11">
        <f>IF(B84="","",COUNTIF($B$10:B84,"&lt;&gt;"))</f>
        <v/>
      </c>
      <c r="B84" s="4" t="n"/>
      <c r="C84" s="11">
        <f>IF(B84="","",IFERROR(VLOOKUP(B84,'Číselník'!$A$4:$E$103,2,FALSE),""))</f>
        <v/>
      </c>
      <c r="D84" s="12" t="n"/>
      <c r="E84" s="34" t="n"/>
      <c r="F84" s="11">
        <f>IF(B84="","",IFERROR(VLOOKUP(B84,'Číselník'!$A$4:$E$103,3,FALSE),""))</f>
        <v/>
      </c>
      <c r="G84" s="35">
        <f>IF(B84="","",IFERROR(VLOOKUP(B84,'Číselník'!$A$4:$E$103,4,FALSE),""))</f>
        <v/>
      </c>
      <c r="H84" s="35">
        <f>IF(OR(B84="",E84="",G84=""),"",E84*G84)</f>
        <v/>
      </c>
      <c r="I84" s="12" t="n"/>
      <c r="J84" s="32" t="n"/>
      <c r="K84" s="35">
        <f>IF(I84="Áno",IF(J84="","",H84-J84),"")</f>
        <v/>
      </c>
      <c r="L84" s="15" t="n"/>
    </row>
    <row r="85">
      <c r="A85" s="16">
        <f>IF(B85="","",COUNTIF($B$10:B85,"&lt;&gt;"))</f>
        <v/>
      </c>
      <c r="B85" s="4" t="n"/>
      <c r="C85" s="16">
        <f>IF(B85="","",IFERROR(VLOOKUP(B85,'Číselník'!$A$4:$E$103,2,FALSE),""))</f>
        <v/>
      </c>
      <c r="D85" s="12" t="n"/>
      <c r="E85" s="34" t="n"/>
      <c r="F85" s="16">
        <f>IF(B85="","",IFERROR(VLOOKUP(B85,'Číselník'!$A$4:$E$103,3,FALSE),""))</f>
        <v/>
      </c>
      <c r="G85" s="36">
        <f>IF(B85="","",IFERROR(VLOOKUP(B85,'Číselník'!$A$4:$E$103,4,FALSE),""))</f>
        <v/>
      </c>
      <c r="H85" s="36">
        <f>IF(OR(B85="",E85="",G85=""),"",E85*G85)</f>
        <v/>
      </c>
      <c r="I85" s="12" t="n"/>
      <c r="J85" s="32" t="n"/>
      <c r="K85" s="36">
        <f>IF(I85="Áno",IF(J85="","",H85-J85),"")</f>
        <v/>
      </c>
      <c r="L85" s="15" t="n"/>
    </row>
    <row r="86">
      <c r="A86" s="11">
        <f>IF(B86="","",COUNTIF($B$10:B86,"&lt;&gt;"))</f>
        <v/>
      </c>
      <c r="B86" s="4" t="n"/>
      <c r="C86" s="11">
        <f>IF(B86="","",IFERROR(VLOOKUP(B86,'Číselník'!$A$4:$E$103,2,FALSE),""))</f>
        <v/>
      </c>
      <c r="D86" s="12" t="n"/>
      <c r="E86" s="34" t="n"/>
      <c r="F86" s="11">
        <f>IF(B86="","",IFERROR(VLOOKUP(B86,'Číselník'!$A$4:$E$103,3,FALSE),""))</f>
        <v/>
      </c>
      <c r="G86" s="35">
        <f>IF(B86="","",IFERROR(VLOOKUP(B86,'Číselník'!$A$4:$E$103,4,FALSE),""))</f>
        <v/>
      </c>
      <c r="H86" s="35">
        <f>IF(OR(B86="",E86="",G86=""),"",E86*G86)</f>
        <v/>
      </c>
      <c r="I86" s="12" t="n"/>
      <c r="J86" s="32" t="n"/>
      <c r="K86" s="35">
        <f>IF(I86="Áno",IF(J86="","",H86-J86),"")</f>
        <v/>
      </c>
      <c r="L86" s="15" t="n"/>
    </row>
    <row r="87">
      <c r="A87" s="16">
        <f>IF(B87="","",COUNTIF($B$10:B87,"&lt;&gt;"))</f>
        <v/>
      </c>
      <c r="B87" s="4" t="n"/>
      <c r="C87" s="16">
        <f>IF(B87="","",IFERROR(VLOOKUP(B87,'Číselník'!$A$4:$E$103,2,FALSE),""))</f>
        <v/>
      </c>
      <c r="D87" s="12" t="n"/>
      <c r="E87" s="34" t="n"/>
      <c r="F87" s="16">
        <f>IF(B87="","",IFERROR(VLOOKUP(B87,'Číselník'!$A$4:$E$103,3,FALSE),""))</f>
        <v/>
      </c>
      <c r="G87" s="36">
        <f>IF(B87="","",IFERROR(VLOOKUP(B87,'Číselník'!$A$4:$E$103,4,FALSE),""))</f>
        <v/>
      </c>
      <c r="H87" s="36">
        <f>IF(OR(B87="",E87="",G87=""),"",E87*G87)</f>
        <v/>
      </c>
      <c r="I87" s="12" t="n"/>
      <c r="J87" s="32" t="n"/>
      <c r="K87" s="36">
        <f>IF(I87="Áno",IF(J87="","",H87-J87),"")</f>
        <v/>
      </c>
      <c r="L87" s="15" t="n"/>
    </row>
    <row r="88">
      <c r="A88" s="11">
        <f>IF(B88="","",COUNTIF($B$10:B88,"&lt;&gt;"))</f>
        <v/>
      </c>
      <c r="B88" s="4" t="n"/>
      <c r="C88" s="11">
        <f>IF(B88="","",IFERROR(VLOOKUP(B88,'Číselník'!$A$4:$E$103,2,FALSE),""))</f>
        <v/>
      </c>
      <c r="D88" s="12" t="n"/>
      <c r="E88" s="34" t="n"/>
      <c r="F88" s="11">
        <f>IF(B88="","",IFERROR(VLOOKUP(B88,'Číselník'!$A$4:$E$103,3,FALSE),""))</f>
        <v/>
      </c>
      <c r="G88" s="35">
        <f>IF(B88="","",IFERROR(VLOOKUP(B88,'Číselník'!$A$4:$E$103,4,FALSE),""))</f>
        <v/>
      </c>
      <c r="H88" s="35">
        <f>IF(OR(B88="",E88="",G88=""),"",E88*G88)</f>
        <v/>
      </c>
      <c r="I88" s="12" t="n"/>
      <c r="J88" s="32" t="n"/>
      <c r="K88" s="35">
        <f>IF(I88="Áno",IF(J88="","",H88-J88),"")</f>
        <v/>
      </c>
      <c r="L88" s="15" t="n"/>
    </row>
    <row r="89">
      <c r="A89" s="16">
        <f>IF(B89="","",COUNTIF($B$10:B89,"&lt;&gt;"))</f>
        <v/>
      </c>
      <c r="B89" s="4" t="n"/>
      <c r="C89" s="16">
        <f>IF(B89="","",IFERROR(VLOOKUP(B89,'Číselník'!$A$4:$E$103,2,FALSE),""))</f>
        <v/>
      </c>
      <c r="D89" s="12" t="n"/>
      <c r="E89" s="34" t="n"/>
      <c r="F89" s="16">
        <f>IF(B89="","",IFERROR(VLOOKUP(B89,'Číselník'!$A$4:$E$103,3,FALSE),""))</f>
        <v/>
      </c>
      <c r="G89" s="36">
        <f>IF(B89="","",IFERROR(VLOOKUP(B89,'Číselník'!$A$4:$E$103,4,FALSE),""))</f>
        <v/>
      </c>
      <c r="H89" s="36">
        <f>IF(OR(B89="",E89="",G89=""),"",E89*G89)</f>
        <v/>
      </c>
      <c r="I89" s="12" t="n"/>
      <c r="J89" s="32" t="n"/>
      <c r="K89" s="36">
        <f>IF(I89="Áno",IF(J89="","",H89-J89),"")</f>
        <v/>
      </c>
      <c r="L89" s="15" t="n"/>
    </row>
    <row r="90">
      <c r="A90" s="11">
        <f>IF(B90="","",COUNTIF($B$10:B90,"&lt;&gt;"))</f>
        <v/>
      </c>
      <c r="B90" s="4" t="n"/>
      <c r="C90" s="11">
        <f>IF(B90="","",IFERROR(VLOOKUP(B90,'Číselník'!$A$4:$E$103,2,FALSE),""))</f>
        <v/>
      </c>
      <c r="D90" s="12" t="n"/>
      <c r="E90" s="34" t="n"/>
      <c r="F90" s="11">
        <f>IF(B90="","",IFERROR(VLOOKUP(B90,'Číselník'!$A$4:$E$103,3,FALSE),""))</f>
        <v/>
      </c>
      <c r="G90" s="35">
        <f>IF(B90="","",IFERROR(VLOOKUP(B90,'Číselník'!$A$4:$E$103,4,FALSE),""))</f>
        <v/>
      </c>
      <c r="H90" s="35">
        <f>IF(OR(B90="",E90="",G90=""),"",E90*G90)</f>
        <v/>
      </c>
      <c r="I90" s="12" t="n"/>
      <c r="J90" s="32" t="n"/>
      <c r="K90" s="35">
        <f>IF(I90="Áno",IF(J90="","",H90-J90),"")</f>
        <v/>
      </c>
      <c r="L90" s="15" t="n"/>
    </row>
    <row r="91">
      <c r="A91" s="16">
        <f>IF(B91="","",COUNTIF($B$10:B91,"&lt;&gt;"))</f>
        <v/>
      </c>
      <c r="B91" s="4" t="n"/>
      <c r="C91" s="16">
        <f>IF(B91="","",IFERROR(VLOOKUP(B91,'Číselník'!$A$4:$E$103,2,FALSE),""))</f>
        <v/>
      </c>
      <c r="D91" s="12" t="n"/>
      <c r="E91" s="34" t="n"/>
      <c r="F91" s="16">
        <f>IF(B91="","",IFERROR(VLOOKUP(B91,'Číselník'!$A$4:$E$103,3,FALSE),""))</f>
        <v/>
      </c>
      <c r="G91" s="36">
        <f>IF(B91="","",IFERROR(VLOOKUP(B91,'Číselník'!$A$4:$E$103,4,FALSE),""))</f>
        <v/>
      </c>
      <c r="H91" s="36">
        <f>IF(OR(B91="",E91="",G91=""),"",E91*G91)</f>
        <v/>
      </c>
      <c r="I91" s="12" t="n"/>
      <c r="J91" s="32" t="n"/>
      <c r="K91" s="36">
        <f>IF(I91="Áno",IF(J91="","",H91-J91),"")</f>
        <v/>
      </c>
      <c r="L91" s="15" t="n"/>
    </row>
    <row r="92">
      <c r="A92" s="11">
        <f>IF(B92="","",COUNTIF($B$10:B92,"&lt;&gt;"))</f>
        <v/>
      </c>
      <c r="B92" s="4" t="n"/>
      <c r="C92" s="11">
        <f>IF(B92="","",IFERROR(VLOOKUP(B92,'Číselník'!$A$4:$E$103,2,FALSE),""))</f>
        <v/>
      </c>
      <c r="D92" s="12" t="n"/>
      <c r="E92" s="34" t="n"/>
      <c r="F92" s="11">
        <f>IF(B92="","",IFERROR(VLOOKUP(B92,'Číselník'!$A$4:$E$103,3,FALSE),""))</f>
        <v/>
      </c>
      <c r="G92" s="35">
        <f>IF(B92="","",IFERROR(VLOOKUP(B92,'Číselník'!$A$4:$E$103,4,FALSE),""))</f>
        <v/>
      </c>
      <c r="H92" s="35">
        <f>IF(OR(B92="",E92="",G92=""),"",E92*G92)</f>
        <v/>
      </c>
      <c r="I92" s="12" t="n"/>
      <c r="J92" s="32" t="n"/>
      <c r="K92" s="35">
        <f>IF(I92="Áno",IF(J92="","",H92-J92),"")</f>
        <v/>
      </c>
      <c r="L92" s="15" t="n"/>
    </row>
    <row r="93">
      <c r="A93" s="16">
        <f>IF(B93="","",COUNTIF($B$10:B93,"&lt;&gt;"))</f>
        <v/>
      </c>
      <c r="B93" s="4" t="n"/>
      <c r="C93" s="16">
        <f>IF(B93="","",IFERROR(VLOOKUP(B93,'Číselník'!$A$4:$E$103,2,FALSE),""))</f>
        <v/>
      </c>
      <c r="D93" s="12" t="n"/>
      <c r="E93" s="34" t="n"/>
      <c r="F93" s="16">
        <f>IF(B93="","",IFERROR(VLOOKUP(B93,'Číselník'!$A$4:$E$103,3,FALSE),""))</f>
        <v/>
      </c>
      <c r="G93" s="36">
        <f>IF(B93="","",IFERROR(VLOOKUP(B93,'Číselník'!$A$4:$E$103,4,FALSE),""))</f>
        <v/>
      </c>
      <c r="H93" s="36">
        <f>IF(OR(B93="",E93="",G93=""),"",E93*G93)</f>
        <v/>
      </c>
      <c r="I93" s="12" t="n"/>
      <c r="J93" s="32" t="n"/>
      <c r="K93" s="36">
        <f>IF(I93="Áno",IF(J93="","",H93-J93),"")</f>
        <v/>
      </c>
      <c r="L93" s="15" t="n"/>
    </row>
    <row r="94">
      <c r="A94" s="11">
        <f>IF(B94="","",COUNTIF($B$10:B94,"&lt;&gt;"))</f>
        <v/>
      </c>
      <c r="B94" s="4" t="n"/>
      <c r="C94" s="11">
        <f>IF(B94="","",IFERROR(VLOOKUP(B94,'Číselník'!$A$4:$E$103,2,FALSE),""))</f>
        <v/>
      </c>
      <c r="D94" s="12" t="n"/>
      <c r="E94" s="34" t="n"/>
      <c r="F94" s="11">
        <f>IF(B94="","",IFERROR(VLOOKUP(B94,'Číselník'!$A$4:$E$103,3,FALSE),""))</f>
        <v/>
      </c>
      <c r="G94" s="35">
        <f>IF(B94="","",IFERROR(VLOOKUP(B94,'Číselník'!$A$4:$E$103,4,FALSE),""))</f>
        <v/>
      </c>
      <c r="H94" s="35">
        <f>IF(OR(B94="",E94="",G94=""),"",E94*G94)</f>
        <v/>
      </c>
      <c r="I94" s="12" t="n"/>
      <c r="J94" s="32" t="n"/>
      <c r="K94" s="35">
        <f>IF(I94="Áno",IF(J94="","",H94-J94),"")</f>
        <v/>
      </c>
      <c r="L94" s="15" t="n"/>
    </row>
    <row r="95">
      <c r="A95" s="16">
        <f>IF(B95="","",COUNTIF($B$10:B95,"&lt;&gt;"))</f>
        <v/>
      </c>
      <c r="B95" s="4" t="n"/>
      <c r="C95" s="16">
        <f>IF(B95="","",IFERROR(VLOOKUP(B95,'Číselník'!$A$4:$E$103,2,FALSE),""))</f>
        <v/>
      </c>
      <c r="D95" s="12" t="n"/>
      <c r="E95" s="34" t="n"/>
      <c r="F95" s="16">
        <f>IF(B95="","",IFERROR(VLOOKUP(B95,'Číselník'!$A$4:$E$103,3,FALSE),""))</f>
        <v/>
      </c>
      <c r="G95" s="36">
        <f>IF(B95="","",IFERROR(VLOOKUP(B95,'Číselník'!$A$4:$E$103,4,FALSE),""))</f>
        <v/>
      </c>
      <c r="H95" s="36">
        <f>IF(OR(B95="",E95="",G95=""),"",E95*G95)</f>
        <v/>
      </c>
      <c r="I95" s="12" t="n"/>
      <c r="J95" s="32" t="n"/>
      <c r="K95" s="36">
        <f>IF(I95="Áno",IF(J95="","",H95-J95),"")</f>
        <v/>
      </c>
      <c r="L95" s="15" t="n"/>
    </row>
    <row r="96">
      <c r="A96" s="11">
        <f>IF(B96="","",COUNTIF($B$10:B96,"&lt;&gt;"))</f>
        <v/>
      </c>
      <c r="B96" s="4" t="n"/>
      <c r="C96" s="11">
        <f>IF(B96="","",IFERROR(VLOOKUP(B96,'Číselník'!$A$4:$E$103,2,FALSE),""))</f>
        <v/>
      </c>
      <c r="D96" s="12" t="n"/>
      <c r="E96" s="34" t="n"/>
      <c r="F96" s="11">
        <f>IF(B96="","",IFERROR(VLOOKUP(B96,'Číselník'!$A$4:$E$103,3,FALSE),""))</f>
        <v/>
      </c>
      <c r="G96" s="35">
        <f>IF(B96="","",IFERROR(VLOOKUP(B96,'Číselník'!$A$4:$E$103,4,FALSE),""))</f>
        <v/>
      </c>
      <c r="H96" s="35">
        <f>IF(OR(B96="",E96="",G96=""),"",E96*G96)</f>
        <v/>
      </c>
      <c r="I96" s="12" t="n"/>
      <c r="J96" s="32" t="n"/>
      <c r="K96" s="35">
        <f>IF(I96="Áno",IF(J96="","",H96-J96),"")</f>
        <v/>
      </c>
      <c r="L96" s="15" t="n"/>
    </row>
    <row r="97">
      <c r="A97" s="16">
        <f>IF(B97="","",COUNTIF($B$10:B97,"&lt;&gt;"))</f>
        <v/>
      </c>
      <c r="B97" s="4" t="n"/>
      <c r="C97" s="16">
        <f>IF(B97="","",IFERROR(VLOOKUP(B97,'Číselník'!$A$4:$E$103,2,FALSE),""))</f>
        <v/>
      </c>
      <c r="D97" s="12" t="n"/>
      <c r="E97" s="34" t="n"/>
      <c r="F97" s="16">
        <f>IF(B97="","",IFERROR(VLOOKUP(B97,'Číselník'!$A$4:$E$103,3,FALSE),""))</f>
        <v/>
      </c>
      <c r="G97" s="36">
        <f>IF(B97="","",IFERROR(VLOOKUP(B97,'Číselník'!$A$4:$E$103,4,FALSE),""))</f>
        <v/>
      </c>
      <c r="H97" s="36">
        <f>IF(OR(B97="",E97="",G97=""),"",E97*G97)</f>
        <v/>
      </c>
      <c r="I97" s="12" t="n"/>
      <c r="J97" s="32" t="n"/>
      <c r="K97" s="36">
        <f>IF(I97="Áno",IF(J97="","",H97-J97),"")</f>
        <v/>
      </c>
      <c r="L97" s="15" t="n"/>
    </row>
    <row r="98">
      <c r="A98" s="11">
        <f>IF(B98="","",COUNTIF($B$10:B98,"&lt;&gt;"))</f>
        <v/>
      </c>
      <c r="B98" s="4" t="n"/>
      <c r="C98" s="11">
        <f>IF(B98="","",IFERROR(VLOOKUP(B98,'Číselník'!$A$4:$E$103,2,FALSE),""))</f>
        <v/>
      </c>
      <c r="D98" s="12" t="n"/>
      <c r="E98" s="34" t="n"/>
      <c r="F98" s="11">
        <f>IF(B98="","",IFERROR(VLOOKUP(B98,'Číselník'!$A$4:$E$103,3,FALSE),""))</f>
        <v/>
      </c>
      <c r="G98" s="35">
        <f>IF(B98="","",IFERROR(VLOOKUP(B98,'Číselník'!$A$4:$E$103,4,FALSE),""))</f>
        <v/>
      </c>
      <c r="H98" s="35">
        <f>IF(OR(B98="",E98="",G98=""),"",E98*G98)</f>
        <v/>
      </c>
      <c r="I98" s="12" t="n"/>
      <c r="J98" s="32" t="n"/>
      <c r="K98" s="35">
        <f>IF(I98="Áno",IF(J98="","",H98-J98),"")</f>
        <v/>
      </c>
      <c r="L98" s="15" t="n"/>
    </row>
    <row r="99">
      <c r="A99" s="16">
        <f>IF(B99="","",COUNTIF($B$10:B99,"&lt;&gt;"))</f>
        <v/>
      </c>
      <c r="B99" s="4" t="n"/>
      <c r="C99" s="16">
        <f>IF(B99="","",IFERROR(VLOOKUP(B99,'Číselník'!$A$4:$E$103,2,FALSE),""))</f>
        <v/>
      </c>
      <c r="D99" s="12" t="n"/>
      <c r="E99" s="34" t="n"/>
      <c r="F99" s="16">
        <f>IF(B99="","",IFERROR(VLOOKUP(B99,'Číselník'!$A$4:$E$103,3,FALSE),""))</f>
        <v/>
      </c>
      <c r="G99" s="36">
        <f>IF(B99="","",IFERROR(VLOOKUP(B99,'Číselník'!$A$4:$E$103,4,FALSE),""))</f>
        <v/>
      </c>
      <c r="H99" s="36">
        <f>IF(OR(B99="",E99="",G99=""),"",E99*G99)</f>
        <v/>
      </c>
      <c r="I99" s="12" t="n"/>
      <c r="J99" s="32" t="n"/>
      <c r="K99" s="36">
        <f>IF(I99="Áno",IF(J99="","",H99-J99),"")</f>
        <v/>
      </c>
      <c r="L99" s="15" t="n"/>
    </row>
    <row r="100">
      <c r="A100" s="11">
        <f>IF(B100="","",COUNTIF($B$10:B100,"&lt;&gt;"))</f>
        <v/>
      </c>
      <c r="B100" s="4" t="n"/>
      <c r="C100" s="11">
        <f>IF(B100="","",IFERROR(VLOOKUP(B100,'Číselník'!$A$4:$E$103,2,FALSE),""))</f>
        <v/>
      </c>
      <c r="D100" s="12" t="n"/>
      <c r="E100" s="34" t="n"/>
      <c r="F100" s="11">
        <f>IF(B100="","",IFERROR(VLOOKUP(B100,'Číselník'!$A$4:$E$103,3,FALSE),""))</f>
        <v/>
      </c>
      <c r="G100" s="35">
        <f>IF(B100="","",IFERROR(VLOOKUP(B100,'Číselník'!$A$4:$E$103,4,FALSE),""))</f>
        <v/>
      </c>
      <c r="H100" s="35">
        <f>IF(OR(B100="",E100="",G100=""),"",E100*G100)</f>
        <v/>
      </c>
      <c r="I100" s="12" t="n"/>
      <c r="J100" s="32" t="n"/>
      <c r="K100" s="35">
        <f>IF(I100="Áno",IF(J100="","",H100-J100),"")</f>
        <v/>
      </c>
      <c r="L100" s="15" t="n"/>
    </row>
    <row r="101">
      <c r="A101" s="16">
        <f>IF(B101="","",COUNTIF($B$10:B101,"&lt;&gt;"))</f>
        <v/>
      </c>
      <c r="B101" s="4" t="n"/>
      <c r="C101" s="16">
        <f>IF(B101="","",IFERROR(VLOOKUP(B101,'Číselník'!$A$4:$E$103,2,FALSE),""))</f>
        <v/>
      </c>
      <c r="D101" s="12" t="n"/>
      <c r="E101" s="34" t="n"/>
      <c r="F101" s="16">
        <f>IF(B101="","",IFERROR(VLOOKUP(B101,'Číselník'!$A$4:$E$103,3,FALSE),""))</f>
        <v/>
      </c>
      <c r="G101" s="36">
        <f>IF(B101="","",IFERROR(VLOOKUP(B101,'Číselník'!$A$4:$E$103,4,FALSE),""))</f>
        <v/>
      </c>
      <c r="H101" s="36">
        <f>IF(OR(B101="",E101="",G101=""),"",E101*G101)</f>
        <v/>
      </c>
      <c r="I101" s="12" t="n"/>
      <c r="J101" s="32" t="n"/>
      <c r="K101" s="36">
        <f>IF(I101="Áno",IF(J101="","",H101-J101),"")</f>
        <v/>
      </c>
      <c r="L101" s="15" t="n"/>
    </row>
    <row r="102">
      <c r="A102" s="11">
        <f>IF(B102="","",COUNTIF($B$10:B102,"&lt;&gt;"))</f>
        <v/>
      </c>
      <c r="B102" s="4" t="n"/>
      <c r="C102" s="11">
        <f>IF(B102="","",IFERROR(VLOOKUP(B102,'Číselník'!$A$4:$E$103,2,FALSE),""))</f>
        <v/>
      </c>
      <c r="D102" s="12" t="n"/>
      <c r="E102" s="34" t="n"/>
      <c r="F102" s="11">
        <f>IF(B102="","",IFERROR(VLOOKUP(B102,'Číselník'!$A$4:$E$103,3,FALSE),""))</f>
        <v/>
      </c>
      <c r="G102" s="35">
        <f>IF(B102="","",IFERROR(VLOOKUP(B102,'Číselník'!$A$4:$E$103,4,FALSE),""))</f>
        <v/>
      </c>
      <c r="H102" s="35">
        <f>IF(OR(B102="",E102="",G102=""),"",E102*G102)</f>
        <v/>
      </c>
      <c r="I102" s="12" t="n"/>
      <c r="J102" s="32" t="n"/>
      <c r="K102" s="35">
        <f>IF(I102="Áno",IF(J102="","",H102-J102),"")</f>
        <v/>
      </c>
      <c r="L102" s="15" t="n"/>
    </row>
    <row r="103">
      <c r="A103" s="16">
        <f>IF(B103="","",COUNTIF($B$10:B103,"&lt;&gt;"))</f>
        <v/>
      </c>
      <c r="B103" s="4" t="n"/>
      <c r="C103" s="16">
        <f>IF(B103="","",IFERROR(VLOOKUP(B103,'Číselník'!$A$4:$E$103,2,FALSE),""))</f>
        <v/>
      </c>
      <c r="D103" s="12" t="n"/>
      <c r="E103" s="34" t="n"/>
      <c r="F103" s="16">
        <f>IF(B103="","",IFERROR(VLOOKUP(B103,'Číselník'!$A$4:$E$103,3,FALSE),""))</f>
        <v/>
      </c>
      <c r="G103" s="36">
        <f>IF(B103="","",IFERROR(VLOOKUP(B103,'Číselník'!$A$4:$E$103,4,FALSE),""))</f>
        <v/>
      </c>
      <c r="H103" s="36">
        <f>IF(OR(B103="",E103="",G103=""),"",E103*G103)</f>
        <v/>
      </c>
      <c r="I103" s="12" t="n"/>
      <c r="J103" s="32" t="n"/>
      <c r="K103" s="36">
        <f>IF(I103="Áno",IF(J103="","",H103-J103),"")</f>
        <v/>
      </c>
      <c r="L103" s="15" t="n"/>
    </row>
    <row r="104">
      <c r="A104" s="11">
        <f>IF(B104="","",COUNTIF($B$10:B104,"&lt;&gt;"))</f>
        <v/>
      </c>
      <c r="B104" s="4" t="n"/>
      <c r="C104" s="11">
        <f>IF(B104="","",IFERROR(VLOOKUP(B104,'Číselník'!$A$4:$E$103,2,FALSE),""))</f>
        <v/>
      </c>
      <c r="D104" s="12" t="n"/>
      <c r="E104" s="34" t="n"/>
      <c r="F104" s="11">
        <f>IF(B104="","",IFERROR(VLOOKUP(B104,'Číselník'!$A$4:$E$103,3,FALSE),""))</f>
        <v/>
      </c>
      <c r="G104" s="35">
        <f>IF(B104="","",IFERROR(VLOOKUP(B104,'Číselník'!$A$4:$E$103,4,FALSE),""))</f>
        <v/>
      </c>
      <c r="H104" s="35">
        <f>IF(OR(B104="",E104="",G104=""),"",E104*G104)</f>
        <v/>
      </c>
      <c r="I104" s="12" t="n"/>
      <c r="J104" s="32" t="n"/>
      <c r="K104" s="35">
        <f>IF(I104="Áno",IF(J104="","",H104-J104),"")</f>
        <v/>
      </c>
      <c r="L104" s="15" t="n"/>
    </row>
    <row r="105">
      <c r="A105" s="16">
        <f>IF(B105="","",COUNTIF($B$10:B105,"&lt;&gt;"))</f>
        <v/>
      </c>
      <c r="B105" s="4" t="n"/>
      <c r="C105" s="16">
        <f>IF(B105="","",IFERROR(VLOOKUP(B105,'Číselník'!$A$4:$E$103,2,FALSE),""))</f>
        <v/>
      </c>
      <c r="D105" s="12" t="n"/>
      <c r="E105" s="34" t="n"/>
      <c r="F105" s="16">
        <f>IF(B105="","",IFERROR(VLOOKUP(B105,'Číselník'!$A$4:$E$103,3,FALSE),""))</f>
        <v/>
      </c>
      <c r="G105" s="36">
        <f>IF(B105="","",IFERROR(VLOOKUP(B105,'Číselník'!$A$4:$E$103,4,FALSE),""))</f>
        <v/>
      </c>
      <c r="H105" s="36">
        <f>IF(OR(B105="",E105="",G105=""),"",E105*G105)</f>
        <v/>
      </c>
      <c r="I105" s="12" t="n"/>
      <c r="J105" s="32" t="n"/>
      <c r="K105" s="36">
        <f>IF(I105="Áno",IF(J105="","",H105-J105),"")</f>
        <v/>
      </c>
      <c r="L105" s="15" t="n"/>
    </row>
    <row r="106">
      <c r="A106" s="11">
        <f>IF(B106="","",COUNTIF($B$10:B106,"&lt;&gt;"))</f>
        <v/>
      </c>
      <c r="B106" s="4" t="n"/>
      <c r="C106" s="11">
        <f>IF(B106="","",IFERROR(VLOOKUP(B106,'Číselník'!$A$4:$E$103,2,FALSE),""))</f>
        <v/>
      </c>
      <c r="D106" s="12" t="n"/>
      <c r="E106" s="34" t="n"/>
      <c r="F106" s="11">
        <f>IF(B106="","",IFERROR(VLOOKUP(B106,'Číselník'!$A$4:$E$103,3,FALSE),""))</f>
        <v/>
      </c>
      <c r="G106" s="35">
        <f>IF(B106="","",IFERROR(VLOOKUP(B106,'Číselník'!$A$4:$E$103,4,FALSE),""))</f>
        <v/>
      </c>
      <c r="H106" s="35">
        <f>IF(OR(B106="",E106="",G106=""),"",E106*G106)</f>
        <v/>
      </c>
      <c r="I106" s="12" t="n"/>
      <c r="J106" s="32" t="n"/>
      <c r="K106" s="35">
        <f>IF(I106="Áno",IF(J106="","",H106-J106),"")</f>
        <v/>
      </c>
      <c r="L106" s="15" t="n"/>
    </row>
    <row r="107">
      <c r="A107" s="16">
        <f>IF(B107="","",COUNTIF($B$10:B107,"&lt;&gt;"))</f>
        <v/>
      </c>
      <c r="B107" s="4" t="n"/>
      <c r="C107" s="16">
        <f>IF(B107="","",IFERROR(VLOOKUP(B107,'Číselník'!$A$4:$E$103,2,FALSE),""))</f>
        <v/>
      </c>
      <c r="D107" s="12" t="n"/>
      <c r="E107" s="34" t="n"/>
      <c r="F107" s="16">
        <f>IF(B107="","",IFERROR(VLOOKUP(B107,'Číselník'!$A$4:$E$103,3,FALSE),""))</f>
        <v/>
      </c>
      <c r="G107" s="36">
        <f>IF(B107="","",IFERROR(VLOOKUP(B107,'Číselník'!$A$4:$E$103,4,FALSE),""))</f>
        <v/>
      </c>
      <c r="H107" s="36">
        <f>IF(OR(B107="",E107="",G107=""),"",E107*G107)</f>
        <v/>
      </c>
      <c r="I107" s="12" t="n"/>
      <c r="J107" s="32" t="n"/>
      <c r="K107" s="36">
        <f>IF(I107="Áno",IF(J107="","",H107-J107),"")</f>
        <v/>
      </c>
      <c r="L107" s="15" t="n"/>
    </row>
    <row r="108">
      <c r="A108" s="11">
        <f>IF(B108="","",COUNTIF($B$10:B108,"&lt;&gt;"))</f>
        <v/>
      </c>
      <c r="B108" s="4" t="n"/>
      <c r="C108" s="11">
        <f>IF(B108="","",IFERROR(VLOOKUP(B108,'Číselník'!$A$4:$E$103,2,FALSE),""))</f>
        <v/>
      </c>
      <c r="D108" s="12" t="n"/>
      <c r="E108" s="34" t="n"/>
      <c r="F108" s="11">
        <f>IF(B108="","",IFERROR(VLOOKUP(B108,'Číselník'!$A$4:$E$103,3,FALSE),""))</f>
        <v/>
      </c>
      <c r="G108" s="35">
        <f>IF(B108="","",IFERROR(VLOOKUP(B108,'Číselník'!$A$4:$E$103,4,FALSE),""))</f>
        <v/>
      </c>
      <c r="H108" s="35">
        <f>IF(OR(B108="",E108="",G108=""),"",E108*G108)</f>
        <v/>
      </c>
      <c r="I108" s="12" t="n"/>
      <c r="J108" s="32" t="n"/>
      <c r="K108" s="35">
        <f>IF(I108="Áno",IF(J108="","",H108-J108),"")</f>
        <v/>
      </c>
      <c r="L108" s="15" t="n"/>
    </row>
    <row r="109">
      <c r="A109" s="16">
        <f>IF(B109="","",COUNTIF($B$10:B109,"&lt;&gt;"))</f>
        <v/>
      </c>
      <c r="B109" s="4" t="n"/>
      <c r="C109" s="16">
        <f>IF(B109="","",IFERROR(VLOOKUP(B109,'Číselník'!$A$4:$E$103,2,FALSE),""))</f>
        <v/>
      </c>
      <c r="D109" s="12" t="n"/>
      <c r="E109" s="34" t="n"/>
      <c r="F109" s="16">
        <f>IF(B109="","",IFERROR(VLOOKUP(B109,'Číselník'!$A$4:$E$103,3,FALSE),""))</f>
        <v/>
      </c>
      <c r="G109" s="36">
        <f>IF(B109="","",IFERROR(VLOOKUP(B109,'Číselník'!$A$4:$E$103,4,FALSE),""))</f>
        <v/>
      </c>
      <c r="H109" s="36">
        <f>IF(OR(B109="",E109="",G109=""),"",E109*G109)</f>
        <v/>
      </c>
      <c r="I109" s="12" t="n"/>
      <c r="J109" s="32" t="n"/>
      <c r="K109" s="36">
        <f>IF(I109="Áno",IF(J109="","",H109-J109),"")</f>
        <v/>
      </c>
      <c r="L109" s="15" t="n"/>
    </row>
  </sheetData>
  <autoFilter ref="A9:L109"/>
  <mergeCells count="1">
    <mergeCell ref="A1:L1"/>
  </mergeCells>
  <conditionalFormatting sqref="I10:I109">
    <cfRule type="expression" priority="1" dxfId="0">
      <formula>$I10="Áno"</formula>
    </cfRule>
  </conditionalFormatting>
  <conditionalFormatting sqref="K10:K109">
    <cfRule type="expression" priority="2" dxfId="1">
      <formula>AND($K10&lt;0,$K10&lt;&gt;"")</formula>
    </cfRule>
    <cfRule type="expression" priority="3" dxfId="0">
      <formula>AND($K10&gt;0,$K10&lt;&gt;"")</formula>
    </cfRule>
  </conditionalFormatting>
  <conditionalFormatting sqref="H6">
    <cfRule type="expression" priority="4" dxfId="1">
      <formula>$H$6&gt;1</formula>
    </cfRule>
  </conditionalFormatting>
  <conditionalFormatting sqref="H7">
    <cfRule type="expression" priority="5" dxfId="1">
      <formula>$H$7="Rozpočet prekročený"</formula>
    </cfRule>
  </conditionalFormatting>
  <dataValidations count="5">
    <dataValidation sqref="B10:B109" showErrorMessage="1" showInputMessage="1" allowBlank="1" type="list">
      <formula1>'Číselník'!$A$4:$A$103</formula1>
    </dataValidation>
    <dataValidation sqref="D10:D109" showErrorMessage="1" showInputMessage="1" allowBlank="1" type="list">
      <formula1>"Tesco,Kaufland,Lidl,Billa"</formula1>
    </dataValidation>
    <dataValidation sqref="E10:E109" showErrorMessage="1" showInputMessage="1" allowBlank="1" type="decimal" operator="greaterThan">
      <formula1>0</formula1>
    </dataValidation>
    <dataValidation sqref="I10:I109" showErrorMessage="1" showInputMessage="1" allowBlank="1" type="list">
      <formula1>"Áno,Nie"</formula1>
    </dataValidation>
    <dataValidation sqref="J10:J109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7" customWidth="1" min="1" max="1"/>
    <col width="16" customWidth="1" min="2" max="2"/>
    <col width="12" customWidth="1" min="3" max="3"/>
    <col width="18" customWidth="1" min="4" max="4"/>
    <col width="20" customWidth="1" min="5" max="5"/>
  </cols>
  <sheetData>
    <row r="1" ht="28" customHeight="1">
      <c r="A1" s="1" t="inlineStr">
        <is>
          <t>Číselník produktov</t>
        </is>
      </c>
    </row>
    <row r="2">
      <c r="A2" s="18" t="inlineStr">
        <is>
          <t>Doplňte vlastné produkty a orientačné ceny. Údaje sa automaticky používajú v nákupnom zozname.</t>
        </is>
      </c>
    </row>
    <row r="3">
      <c r="A3" s="10" t="inlineStr">
        <is>
          <t>Položka</t>
        </is>
      </c>
      <c r="B3" s="10" t="inlineStr">
        <is>
          <t>Kategória</t>
        </is>
      </c>
      <c r="C3" s="10" t="inlineStr">
        <is>
          <t>Jednotka</t>
        </is>
      </c>
      <c r="D3" s="10" t="inlineStr">
        <is>
          <t>Orientačná cena</t>
        </is>
      </c>
      <c r="E3" s="10" t="inlineStr">
        <is>
          <t>Preferovaný obchod</t>
        </is>
      </c>
    </row>
    <row r="4">
      <c r="A4" s="4" t="inlineStr">
        <is>
          <t>Chlieb konzumný</t>
        </is>
      </c>
      <c r="B4" s="4" t="inlineStr">
        <is>
          <t>Potraviny</t>
        </is>
      </c>
      <c r="C4" s="12" t="inlineStr">
        <is>
          <t>ks</t>
        </is>
      </c>
      <c r="D4" s="37" t="n">
        <v>1.49</v>
      </c>
      <c r="E4" s="4" t="inlineStr">
        <is>
          <t>Tesco</t>
        </is>
      </c>
    </row>
    <row r="5">
      <c r="A5" s="4" t="inlineStr">
        <is>
          <t>Mlieko polotučné</t>
        </is>
      </c>
      <c r="B5" s="4" t="inlineStr">
        <is>
          <t>Potraviny</t>
        </is>
      </c>
      <c r="C5" s="12" t="inlineStr">
        <is>
          <t>l</t>
        </is>
      </c>
      <c r="D5" s="37" t="n">
        <v>0.89</v>
      </c>
      <c r="E5" s="4" t="inlineStr">
        <is>
          <t>Kaufland</t>
        </is>
      </c>
    </row>
    <row r="6">
      <c r="A6" s="4" t="inlineStr">
        <is>
          <t>Vajcia M</t>
        </is>
      </c>
      <c r="B6" s="4" t="inlineStr">
        <is>
          <t>Potraviny</t>
        </is>
      </c>
      <c r="C6" s="12" t="inlineStr">
        <is>
          <t>bal.</t>
        </is>
      </c>
      <c r="D6" s="37" t="n">
        <v>3.29</v>
      </c>
      <c r="E6" s="4" t="inlineStr">
        <is>
          <t>Lidl</t>
        </is>
      </c>
    </row>
    <row r="7">
      <c r="A7" s="4" t="inlineStr">
        <is>
          <t>Kuracie prsia</t>
        </is>
      </c>
      <c r="B7" s="4" t="inlineStr">
        <is>
          <t>Potraviny</t>
        </is>
      </c>
      <c r="C7" s="12" t="inlineStr">
        <is>
          <t>kg</t>
        </is>
      </c>
      <c r="D7" s="37" t="n">
        <v>7.99</v>
      </c>
      <c r="E7" s="4" t="inlineStr">
        <is>
          <t>Tesco</t>
        </is>
      </c>
    </row>
    <row r="8">
      <c r="A8" s="4" t="inlineStr">
        <is>
          <t>Ryža guľatozrnná</t>
        </is>
      </c>
      <c r="B8" s="4" t="inlineStr">
        <is>
          <t>Potraviny</t>
        </is>
      </c>
      <c r="C8" s="12" t="inlineStr">
        <is>
          <t>bal.</t>
        </is>
      </c>
      <c r="D8" s="37" t="n">
        <v>2.19</v>
      </c>
      <c r="E8" s="4" t="inlineStr">
        <is>
          <t>Billa</t>
        </is>
      </c>
    </row>
    <row r="9">
      <c r="A9" s="4" t="inlineStr">
        <is>
          <t>Jablká</t>
        </is>
      </c>
      <c r="B9" s="4" t="inlineStr">
        <is>
          <t>Potraviny</t>
        </is>
      </c>
      <c r="C9" s="12" t="inlineStr">
        <is>
          <t>kg</t>
        </is>
      </c>
      <c r="D9" s="37" t="n">
        <v>1.69</v>
      </c>
      <c r="E9" s="4" t="inlineStr">
        <is>
          <t>Lidl</t>
        </is>
      </c>
    </row>
    <row r="10">
      <c r="A10" s="4" t="inlineStr">
        <is>
          <t>Minerálna voda</t>
        </is>
      </c>
      <c r="B10" s="4" t="inlineStr">
        <is>
          <t>Nápoje</t>
        </is>
      </c>
      <c r="C10" s="12" t="inlineStr">
        <is>
          <t>ks</t>
        </is>
      </c>
      <c r="D10" s="37" t="n">
        <v>0.39</v>
      </c>
      <c r="E10" s="4" t="inlineStr">
        <is>
          <t>Kaufland</t>
        </is>
      </c>
    </row>
    <row r="11">
      <c r="A11" s="4" t="inlineStr">
        <is>
          <t>Prací gél</t>
        </is>
      </c>
      <c r="B11" s="4" t="inlineStr">
        <is>
          <t>Drogéria</t>
        </is>
      </c>
      <c r="C11" s="12" t="inlineStr">
        <is>
          <t>ks</t>
        </is>
      </c>
      <c r="D11" s="37" t="n">
        <v>8.49</v>
      </c>
      <c r="E11" s="4" t="inlineStr">
        <is>
          <t>Tesco</t>
        </is>
      </c>
    </row>
    <row r="12">
      <c r="A12" s="4" t="inlineStr">
        <is>
          <t>Toaletný papier</t>
        </is>
      </c>
      <c r="B12" s="4" t="inlineStr">
        <is>
          <t>Domácnosť</t>
        </is>
      </c>
      <c r="C12" s="12" t="inlineStr">
        <is>
          <t>bal.</t>
        </is>
      </c>
      <c r="D12" s="37" t="n">
        <v>5.99</v>
      </c>
      <c r="E12" s="4" t="inlineStr">
        <is>
          <t>Lidl</t>
        </is>
      </c>
    </row>
    <row r="13">
      <c r="A13" s="4" t="inlineStr">
        <is>
          <t>Maslo</t>
        </is>
      </c>
      <c r="B13" s="4" t="inlineStr">
        <is>
          <t>Potraviny</t>
        </is>
      </c>
      <c r="C13" s="12" t="inlineStr">
        <is>
          <t>ks</t>
        </is>
      </c>
      <c r="D13" s="37" t="n">
        <v>2.59</v>
      </c>
      <c r="E13" s="4" t="inlineStr">
        <is>
          <t>Billa</t>
        </is>
      </c>
    </row>
    <row r="14">
      <c r="A14" s="4" t="inlineStr">
        <is>
          <t>Cestoviny špagety</t>
        </is>
      </c>
      <c r="B14" s="4" t="inlineStr">
        <is>
          <t>Potraviny</t>
        </is>
      </c>
      <c r="C14" s="12" t="inlineStr">
        <is>
          <t>bal.</t>
        </is>
      </c>
      <c r="D14" s="37" t="n">
        <v>1.29</v>
      </c>
      <c r="E14" s="4" t="inlineStr">
        <is>
          <t>Kaufland</t>
        </is>
      </c>
    </row>
    <row r="15">
      <c r="A15" s="4" t="inlineStr">
        <is>
          <t>Káva mletá</t>
        </is>
      </c>
      <c r="B15" s="4" t="inlineStr">
        <is>
          <t>Nápoje</t>
        </is>
      </c>
      <c r="C15" s="12" t="inlineStr">
        <is>
          <t>bal.</t>
        </is>
      </c>
      <c r="D15" s="37" t="n">
        <v>4.99</v>
      </c>
      <c r="E15" s="4" t="inlineStr">
        <is>
          <t>Tesco</t>
        </is>
      </c>
    </row>
    <row r="16">
      <c r="A16" s="4" t="inlineStr">
        <is>
          <t>Prostriedok na riad</t>
        </is>
      </c>
      <c r="B16" s="4" t="inlineStr">
        <is>
          <t>Drogéria</t>
        </is>
      </c>
      <c r="C16" s="12" t="inlineStr">
        <is>
          <t>ks</t>
        </is>
      </c>
      <c r="D16" s="37" t="n">
        <v>2.49</v>
      </c>
      <c r="E16" s="4" t="inlineStr">
        <is>
          <t>Lidl</t>
        </is>
      </c>
    </row>
    <row r="17">
      <c r="A17" s="4" t="inlineStr">
        <is>
          <t>Papierové utierky</t>
        </is>
      </c>
      <c r="B17" s="4" t="inlineStr">
        <is>
          <t>Domácnosť</t>
        </is>
      </c>
      <c r="C17" s="12" t="inlineStr">
        <is>
          <t>bal.</t>
        </is>
      </c>
      <c r="D17" s="37" t="n">
        <v>2.99</v>
      </c>
      <c r="E17" s="4" t="inlineStr">
        <is>
          <t>Billa</t>
        </is>
      </c>
    </row>
    <row r="18">
      <c r="A18" s="4" t="inlineStr">
        <is>
          <t>Pomaranče</t>
        </is>
      </c>
      <c r="B18" s="4" t="inlineStr">
        <is>
          <t>Potraviny</t>
        </is>
      </c>
      <c r="C18" s="12" t="inlineStr">
        <is>
          <t>kg</t>
        </is>
      </c>
      <c r="D18" s="37" t="n">
        <v>2.19</v>
      </c>
      <c r="E18" s="4" t="inlineStr">
        <is>
          <t>Kaufland</t>
        </is>
      </c>
    </row>
    <row r="19">
      <c r="A19" s="4" t="n"/>
      <c r="B19" s="4" t="n"/>
      <c r="C19" s="12" t="n"/>
      <c r="D19" s="37" t="n"/>
      <c r="E19" s="4" t="n"/>
    </row>
    <row r="20">
      <c r="A20" s="4" t="n"/>
      <c r="B20" s="4" t="n"/>
      <c r="C20" s="12" t="n"/>
      <c r="D20" s="37" t="n"/>
      <c r="E20" s="4" t="n"/>
    </row>
    <row r="21">
      <c r="A21" s="4" t="n"/>
      <c r="B21" s="4" t="n"/>
      <c r="C21" s="12" t="n"/>
      <c r="D21" s="37" t="n"/>
      <c r="E21" s="4" t="n"/>
    </row>
    <row r="22">
      <c r="A22" s="4" t="n"/>
      <c r="B22" s="4" t="n"/>
      <c r="C22" s="12" t="n"/>
      <c r="D22" s="37" t="n"/>
      <c r="E22" s="4" t="n"/>
    </row>
    <row r="23">
      <c r="A23" s="4" t="n"/>
      <c r="B23" s="4" t="n"/>
      <c r="C23" s="12" t="n"/>
      <c r="D23" s="37" t="n"/>
      <c r="E23" s="4" t="n"/>
    </row>
    <row r="24">
      <c r="A24" s="4" t="n"/>
      <c r="B24" s="4" t="n"/>
      <c r="C24" s="12" t="n"/>
      <c r="D24" s="37" t="n"/>
      <c r="E24" s="4" t="n"/>
    </row>
    <row r="25">
      <c r="A25" s="4" t="n"/>
      <c r="B25" s="4" t="n"/>
      <c r="C25" s="12" t="n"/>
      <c r="D25" s="37" t="n"/>
      <c r="E25" s="4" t="n"/>
    </row>
    <row r="26">
      <c r="A26" s="4" t="n"/>
      <c r="B26" s="4" t="n"/>
      <c r="C26" s="12" t="n"/>
      <c r="D26" s="37" t="n"/>
      <c r="E26" s="4" t="n"/>
    </row>
    <row r="27">
      <c r="A27" s="4" t="n"/>
      <c r="B27" s="4" t="n"/>
      <c r="C27" s="12" t="n"/>
      <c r="D27" s="37" t="n"/>
      <c r="E27" s="4" t="n"/>
    </row>
    <row r="28">
      <c r="A28" s="4" t="n"/>
      <c r="B28" s="4" t="n"/>
      <c r="C28" s="12" t="n"/>
      <c r="D28" s="37" t="n"/>
      <c r="E28" s="4" t="n"/>
    </row>
    <row r="29">
      <c r="A29" s="4" t="n"/>
      <c r="B29" s="4" t="n"/>
      <c r="C29" s="12" t="n"/>
      <c r="D29" s="37" t="n"/>
      <c r="E29" s="4" t="n"/>
    </row>
    <row r="30">
      <c r="A30" s="4" t="n"/>
      <c r="B30" s="4" t="n"/>
      <c r="C30" s="12" t="n"/>
      <c r="D30" s="37" t="n"/>
      <c r="E30" s="4" t="n"/>
    </row>
    <row r="31">
      <c r="A31" s="4" t="n"/>
      <c r="B31" s="4" t="n"/>
      <c r="C31" s="12" t="n"/>
      <c r="D31" s="37" t="n"/>
      <c r="E31" s="4" t="n"/>
    </row>
    <row r="32">
      <c r="A32" s="4" t="n"/>
      <c r="B32" s="4" t="n"/>
      <c r="C32" s="12" t="n"/>
      <c r="D32" s="37" t="n"/>
      <c r="E32" s="4" t="n"/>
    </row>
    <row r="33">
      <c r="A33" s="4" t="n"/>
      <c r="B33" s="4" t="n"/>
      <c r="C33" s="12" t="n"/>
      <c r="D33" s="37" t="n"/>
      <c r="E33" s="4" t="n"/>
    </row>
    <row r="34">
      <c r="A34" s="4" t="n"/>
      <c r="B34" s="4" t="n"/>
      <c r="C34" s="12" t="n"/>
      <c r="D34" s="37" t="n"/>
      <c r="E34" s="4" t="n"/>
    </row>
    <row r="35">
      <c r="A35" s="4" t="n"/>
      <c r="B35" s="4" t="n"/>
      <c r="C35" s="12" t="n"/>
      <c r="D35" s="37" t="n"/>
      <c r="E35" s="4" t="n"/>
    </row>
    <row r="36">
      <c r="A36" s="4" t="n"/>
      <c r="B36" s="4" t="n"/>
      <c r="C36" s="12" t="n"/>
      <c r="D36" s="37" t="n"/>
      <c r="E36" s="4" t="n"/>
    </row>
    <row r="37">
      <c r="A37" s="4" t="n"/>
      <c r="B37" s="4" t="n"/>
      <c r="C37" s="12" t="n"/>
      <c r="D37" s="37" t="n"/>
      <c r="E37" s="4" t="n"/>
    </row>
    <row r="38">
      <c r="A38" s="4" t="n"/>
      <c r="B38" s="4" t="n"/>
      <c r="C38" s="12" t="n"/>
      <c r="D38" s="37" t="n"/>
      <c r="E38" s="4" t="n"/>
    </row>
    <row r="39">
      <c r="A39" s="4" t="n"/>
      <c r="B39" s="4" t="n"/>
      <c r="C39" s="12" t="n"/>
      <c r="D39" s="37" t="n"/>
      <c r="E39" s="4" t="n"/>
    </row>
    <row r="40">
      <c r="A40" s="4" t="n"/>
      <c r="B40" s="4" t="n"/>
      <c r="C40" s="12" t="n"/>
      <c r="D40" s="37" t="n"/>
      <c r="E40" s="4" t="n"/>
    </row>
    <row r="41">
      <c r="A41" s="4" t="n"/>
      <c r="B41" s="4" t="n"/>
      <c r="C41" s="12" t="n"/>
      <c r="D41" s="37" t="n"/>
      <c r="E41" s="4" t="n"/>
    </row>
    <row r="42">
      <c r="A42" s="4" t="n"/>
      <c r="B42" s="4" t="n"/>
      <c r="C42" s="12" t="n"/>
      <c r="D42" s="37" t="n"/>
      <c r="E42" s="4" t="n"/>
    </row>
    <row r="43">
      <c r="A43" s="4" t="n"/>
      <c r="B43" s="4" t="n"/>
      <c r="C43" s="12" t="n"/>
      <c r="D43" s="37" t="n"/>
      <c r="E43" s="4" t="n"/>
    </row>
    <row r="44">
      <c r="A44" s="4" t="n"/>
      <c r="B44" s="4" t="n"/>
      <c r="C44" s="12" t="n"/>
      <c r="D44" s="37" t="n"/>
      <c r="E44" s="4" t="n"/>
    </row>
    <row r="45">
      <c r="A45" s="4" t="n"/>
      <c r="B45" s="4" t="n"/>
      <c r="C45" s="12" t="n"/>
      <c r="D45" s="37" t="n"/>
      <c r="E45" s="4" t="n"/>
    </row>
    <row r="46">
      <c r="A46" s="4" t="n"/>
      <c r="B46" s="4" t="n"/>
      <c r="C46" s="12" t="n"/>
      <c r="D46" s="37" t="n"/>
      <c r="E46" s="4" t="n"/>
    </row>
    <row r="47">
      <c r="A47" s="4" t="n"/>
      <c r="B47" s="4" t="n"/>
      <c r="C47" s="12" t="n"/>
      <c r="D47" s="37" t="n"/>
      <c r="E47" s="4" t="n"/>
    </row>
    <row r="48">
      <c r="A48" s="4" t="n"/>
      <c r="B48" s="4" t="n"/>
      <c r="C48" s="12" t="n"/>
      <c r="D48" s="37" t="n"/>
      <c r="E48" s="4" t="n"/>
    </row>
    <row r="49">
      <c r="A49" s="4" t="n"/>
      <c r="B49" s="4" t="n"/>
      <c r="C49" s="12" t="n"/>
      <c r="D49" s="37" t="n"/>
      <c r="E49" s="4" t="n"/>
    </row>
    <row r="50">
      <c r="A50" s="4" t="n"/>
      <c r="B50" s="4" t="n"/>
      <c r="C50" s="12" t="n"/>
      <c r="D50" s="37" t="n"/>
      <c r="E50" s="4" t="n"/>
    </row>
    <row r="51">
      <c r="A51" s="4" t="n"/>
      <c r="B51" s="4" t="n"/>
      <c r="C51" s="12" t="n"/>
      <c r="D51" s="37" t="n"/>
      <c r="E51" s="4" t="n"/>
    </row>
    <row r="52">
      <c r="A52" s="4" t="n"/>
      <c r="B52" s="4" t="n"/>
      <c r="C52" s="12" t="n"/>
      <c r="D52" s="37" t="n"/>
      <c r="E52" s="4" t="n"/>
    </row>
    <row r="53">
      <c r="A53" s="4" t="n"/>
      <c r="B53" s="4" t="n"/>
      <c r="C53" s="12" t="n"/>
      <c r="D53" s="37" t="n"/>
      <c r="E53" s="4" t="n"/>
    </row>
    <row r="54">
      <c r="A54" s="4" t="n"/>
      <c r="B54" s="4" t="n"/>
      <c r="C54" s="12" t="n"/>
      <c r="D54" s="37" t="n"/>
      <c r="E54" s="4" t="n"/>
    </row>
    <row r="55">
      <c r="A55" s="4" t="n"/>
      <c r="B55" s="4" t="n"/>
      <c r="C55" s="12" t="n"/>
      <c r="D55" s="37" t="n"/>
      <c r="E55" s="4" t="n"/>
    </row>
    <row r="56">
      <c r="A56" s="4" t="n"/>
      <c r="B56" s="4" t="n"/>
      <c r="C56" s="12" t="n"/>
      <c r="D56" s="37" t="n"/>
      <c r="E56" s="4" t="n"/>
    </row>
    <row r="57">
      <c r="A57" s="4" t="n"/>
      <c r="B57" s="4" t="n"/>
      <c r="C57" s="12" t="n"/>
      <c r="D57" s="37" t="n"/>
      <c r="E57" s="4" t="n"/>
    </row>
    <row r="58">
      <c r="A58" s="4" t="n"/>
      <c r="B58" s="4" t="n"/>
      <c r="C58" s="12" t="n"/>
      <c r="D58" s="37" t="n"/>
      <c r="E58" s="4" t="n"/>
    </row>
    <row r="59">
      <c r="A59" s="4" t="n"/>
      <c r="B59" s="4" t="n"/>
      <c r="C59" s="12" t="n"/>
      <c r="D59" s="37" t="n"/>
      <c r="E59" s="4" t="n"/>
    </row>
    <row r="60">
      <c r="A60" s="4" t="n"/>
      <c r="B60" s="4" t="n"/>
      <c r="C60" s="12" t="n"/>
      <c r="D60" s="37" t="n"/>
      <c r="E60" s="4" t="n"/>
    </row>
    <row r="61">
      <c r="A61" s="4" t="n"/>
      <c r="B61" s="4" t="n"/>
      <c r="C61" s="12" t="n"/>
      <c r="D61" s="37" t="n"/>
      <c r="E61" s="4" t="n"/>
    </row>
    <row r="62">
      <c r="A62" s="4" t="n"/>
      <c r="B62" s="4" t="n"/>
      <c r="C62" s="12" t="n"/>
      <c r="D62" s="37" t="n"/>
      <c r="E62" s="4" t="n"/>
    </row>
    <row r="63">
      <c r="A63" s="4" t="n"/>
      <c r="B63" s="4" t="n"/>
      <c r="C63" s="12" t="n"/>
      <c r="D63" s="37" t="n"/>
      <c r="E63" s="4" t="n"/>
    </row>
    <row r="64">
      <c r="A64" s="4" t="n"/>
      <c r="B64" s="4" t="n"/>
      <c r="C64" s="12" t="n"/>
      <c r="D64" s="37" t="n"/>
      <c r="E64" s="4" t="n"/>
    </row>
    <row r="65">
      <c r="A65" s="4" t="n"/>
      <c r="B65" s="4" t="n"/>
      <c r="C65" s="12" t="n"/>
      <c r="D65" s="37" t="n"/>
      <c r="E65" s="4" t="n"/>
    </row>
    <row r="66">
      <c r="A66" s="4" t="n"/>
      <c r="B66" s="4" t="n"/>
      <c r="C66" s="12" t="n"/>
      <c r="D66" s="37" t="n"/>
      <c r="E66" s="4" t="n"/>
    </row>
    <row r="67">
      <c r="A67" s="4" t="n"/>
      <c r="B67" s="4" t="n"/>
      <c r="C67" s="12" t="n"/>
      <c r="D67" s="37" t="n"/>
      <c r="E67" s="4" t="n"/>
    </row>
    <row r="68">
      <c r="A68" s="4" t="n"/>
      <c r="B68" s="4" t="n"/>
      <c r="C68" s="12" t="n"/>
      <c r="D68" s="37" t="n"/>
      <c r="E68" s="4" t="n"/>
    </row>
    <row r="69">
      <c r="A69" s="4" t="n"/>
      <c r="B69" s="4" t="n"/>
      <c r="C69" s="12" t="n"/>
      <c r="D69" s="37" t="n"/>
      <c r="E69" s="4" t="n"/>
    </row>
    <row r="70">
      <c r="A70" s="4" t="n"/>
      <c r="B70" s="4" t="n"/>
      <c r="C70" s="12" t="n"/>
      <c r="D70" s="37" t="n"/>
      <c r="E70" s="4" t="n"/>
    </row>
    <row r="71">
      <c r="A71" s="4" t="n"/>
      <c r="B71" s="4" t="n"/>
      <c r="C71" s="12" t="n"/>
      <c r="D71" s="37" t="n"/>
      <c r="E71" s="4" t="n"/>
    </row>
    <row r="72">
      <c r="A72" s="4" t="n"/>
      <c r="B72" s="4" t="n"/>
      <c r="C72" s="12" t="n"/>
      <c r="D72" s="37" t="n"/>
      <c r="E72" s="4" t="n"/>
    </row>
    <row r="73">
      <c r="A73" s="4" t="n"/>
      <c r="B73" s="4" t="n"/>
      <c r="C73" s="12" t="n"/>
      <c r="D73" s="37" t="n"/>
      <c r="E73" s="4" t="n"/>
    </row>
    <row r="74">
      <c r="A74" s="4" t="n"/>
      <c r="B74" s="4" t="n"/>
      <c r="C74" s="12" t="n"/>
      <c r="D74" s="37" t="n"/>
      <c r="E74" s="4" t="n"/>
    </row>
    <row r="75">
      <c r="A75" s="4" t="n"/>
      <c r="B75" s="4" t="n"/>
      <c r="C75" s="12" t="n"/>
      <c r="D75" s="37" t="n"/>
      <c r="E75" s="4" t="n"/>
    </row>
    <row r="76">
      <c r="A76" s="4" t="n"/>
      <c r="B76" s="4" t="n"/>
      <c r="C76" s="12" t="n"/>
      <c r="D76" s="37" t="n"/>
      <c r="E76" s="4" t="n"/>
    </row>
    <row r="77">
      <c r="A77" s="4" t="n"/>
      <c r="B77" s="4" t="n"/>
      <c r="C77" s="12" t="n"/>
      <c r="D77" s="37" t="n"/>
      <c r="E77" s="4" t="n"/>
    </row>
    <row r="78">
      <c r="A78" s="4" t="n"/>
      <c r="B78" s="4" t="n"/>
      <c r="C78" s="12" t="n"/>
      <c r="D78" s="37" t="n"/>
      <c r="E78" s="4" t="n"/>
    </row>
    <row r="79">
      <c r="A79" s="4" t="n"/>
      <c r="B79" s="4" t="n"/>
      <c r="C79" s="12" t="n"/>
      <c r="D79" s="37" t="n"/>
      <c r="E79" s="4" t="n"/>
    </row>
    <row r="80">
      <c r="A80" s="4" t="n"/>
      <c r="B80" s="4" t="n"/>
      <c r="C80" s="12" t="n"/>
      <c r="D80" s="37" t="n"/>
      <c r="E80" s="4" t="n"/>
    </row>
    <row r="81">
      <c r="A81" s="4" t="n"/>
      <c r="B81" s="4" t="n"/>
      <c r="C81" s="12" t="n"/>
      <c r="D81" s="37" t="n"/>
      <c r="E81" s="4" t="n"/>
    </row>
    <row r="82">
      <c r="A82" s="4" t="n"/>
      <c r="B82" s="4" t="n"/>
      <c r="C82" s="12" t="n"/>
      <c r="D82" s="37" t="n"/>
      <c r="E82" s="4" t="n"/>
    </row>
    <row r="83">
      <c r="A83" s="4" t="n"/>
      <c r="B83" s="4" t="n"/>
      <c r="C83" s="12" t="n"/>
      <c r="D83" s="37" t="n"/>
      <c r="E83" s="4" t="n"/>
    </row>
    <row r="84">
      <c r="A84" s="4" t="n"/>
      <c r="B84" s="4" t="n"/>
      <c r="C84" s="12" t="n"/>
      <c r="D84" s="37" t="n"/>
      <c r="E84" s="4" t="n"/>
    </row>
    <row r="85">
      <c r="A85" s="4" t="n"/>
      <c r="B85" s="4" t="n"/>
      <c r="C85" s="12" t="n"/>
      <c r="D85" s="37" t="n"/>
      <c r="E85" s="4" t="n"/>
    </row>
    <row r="86">
      <c r="A86" s="4" t="n"/>
      <c r="B86" s="4" t="n"/>
      <c r="C86" s="12" t="n"/>
      <c r="D86" s="37" t="n"/>
      <c r="E86" s="4" t="n"/>
    </row>
    <row r="87">
      <c r="A87" s="4" t="n"/>
      <c r="B87" s="4" t="n"/>
      <c r="C87" s="12" t="n"/>
      <c r="D87" s="37" t="n"/>
      <c r="E87" s="4" t="n"/>
    </row>
    <row r="88">
      <c r="A88" s="4" t="n"/>
      <c r="B88" s="4" t="n"/>
      <c r="C88" s="12" t="n"/>
      <c r="D88" s="37" t="n"/>
      <c r="E88" s="4" t="n"/>
    </row>
    <row r="89">
      <c r="A89" s="4" t="n"/>
      <c r="B89" s="4" t="n"/>
      <c r="C89" s="12" t="n"/>
      <c r="D89" s="37" t="n"/>
      <c r="E89" s="4" t="n"/>
    </row>
    <row r="90">
      <c r="A90" s="4" t="n"/>
      <c r="B90" s="4" t="n"/>
      <c r="C90" s="12" t="n"/>
      <c r="D90" s="37" t="n"/>
      <c r="E90" s="4" t="n"/>
    </row>
    <row r="91">
      <c r="A91" s="4" t="n"/>
      <c r="B91" s="4" t="n"/>
      <c r="C91" s="12" t="n"/>
      <c r="D91" s="37" t="n"/>
      <c r="E91" s="4" t="n"/>
    </row>
    <row r="92">
      <c r="A92" s="4" t="n"/>
      <c r="B92" s="4" t="n"/>
      <c r="C92" s="12" t="n"/>
      <c r="D92" s="37" t="n"/>
      <c r="E92" s="4" t="n"/>
    </row>
    <row r="93">
      <c r="A93" s="4" t="n"/>
      <c r="B93" s="4" t="n"/>
      <c r="C93" s="12" t="n"/>
      <c r="D93" s="37" t="n"/>
      <c r="E93" s="4" t="n"/>
    </row>
    <row r="94">
      <c r="A94" s="4" t="n"/>
      <c r="B94" s="4" t="n"/>
      <c r="C94" s="12" t="n"/>
      <c r="D94" s="37" t="n"/>
      <c r="E94" s="4" t="n"/>
    </row>
    <row r="95">
      <c r="A95" s="4" t="n"/>
      <c r="B95" s="4" t="n"/>
      <c r="C95" s="12" t="n"/>
      <c r="D95" s="37" t="n"/>
      <c r="E95" s="4" t="n"/>
    </row>
    <row r="96">
      <c r="A96" s="4" t="n"/>
      <c r="B96" s="4" t="n"/>
      <c r="C96" s="12" t="n"/>
      <c r="D96" s="37" t="n"/>
      <c r="E96" s="4" t="n"/>
    </row>
    <row r="97">
      <c r="A97" s="4" t="n"/>
      <c r="B97" s="4" t="n"/>
      <c r="C97" s="12" t="n"/>
      <c r="D97" s="37" t="n"/>
      <c r="E97" s="4" t="n"/>
    </row>
    <row r="98">
      <c r="A98" s="4" t="n"/>
      <c r="B98" s="4" t="n"/>
      <c r="C98" s="12" t="n"/>
      <c r="D98" s="37" t="n"/>
      <c r="E98" s="4" t="n"/>
    </row>
    <row r="99">
      <c r="A99" s="4" t="n"/>
      <c r="B99" s="4" t="n"/>
      <c r="C99" s="12" t="n"/>
      <c r="D99" s="37" t="n"/>
      <c r="E99" s="4" t="n"/>
    </row>
    <row r="100">
      <c r="A100" s="4" t="n"/>
      <c r="B100" s="4" t="n"/>
      <c r="C100" s="12" t="n"/>
      <c r="D100" s="37" t="n"/>
      <c r="E100" s="4" t="n"/>
    </row>
    <row r="101">
      <c r="A101" s="4" t="n"/>
      <c r="B101" s="4" t="n"/>
      <c r="C101" s="12" t="n"/>
      <c r="D101" s="37" t="n"/>
      <c r="E101" s="4" t="n"/>
    </row>
    <row r="102">
      <c r="A102" s="4" t="n"/>
      <c r="B102" s="4" t="n"/>
      <c r="C102" s="12" t="n"/>
      <c r="D102" s="37" t="n"/>
      <c r="E102" s="4" t="n"/>
    </row>
    <row r="103">
      <c r="A103" s="4" t="n"/>
      <c r="B103" s="4" t="n"/>
      <c r="C103" s="12" t="n"/>
      <c r="D103" s="37" t="n"/>
      <c r="E103" s="4" t="n"/>
    </row>
  </sheetData>
  <autoFilter ref="A3:E103"/>
  <mergeCells count="1">
    <mergeCell ref="A1:E1"/>
  </mergeCells>
  <dataValidations count="4">
    <dataValidation sqref="B4:B103" showErrorMessage="1" showInputMessage="1" allowBlank="1" type="list">
      <formula1>"Potraviny,Nápoje,Drogéria,Domácnosť"</formula1>
    </dataValidation>
    <dataValidation sqref="C4:C103" showErrorMessage="1" showInputMessage="1" allowBlank="1" type="list">
      <formula1>"ks,kg,l,bal."</formula1>
    </dataValidation>
    <dataValidation sqref="E4:E103" showErrorMessage="1" showInputMessage="1" allowBlank="1" type="list">
      <formula1>"Tesco,Kaufland,Lidl,Billa"</formula1>
    </dataValidation>
    <dataValidation sqref="D4:D103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9" customWidth="1" min="2" max="2"/>
    <col width="19" customWidth="1" min="3" max="3"/>
    <col width="15" customWidth="1" min="4" max="4"/>
    <col width="16" customWidth="1" min="5" max="5"/>
    <col width="18" customWidth="1" min="6" max="6"/>
    <col width="12" customWidth="1" min="7" max="7"/>
  </cols>
  <sheetData>
    <row r="1" ht="28" customHeight="1">
      <c r="A1" s="1" t="inlineStr">
        <is>
          <t>Prehľad nákupného zoznamu</t>
        </is>
      </c>
    </row>
    <row r="2"/>
    <row r="3">
      <c r="A3" s="2" t="inlineStr">
        <is>
          <t>Celkový odhad nákupu</t>
        </is>
      </c>
      <c r="B3" s="38">
        <f>SUM('Nákupný zoznam'!$H$10:$H$109)</f>
        <v/>
      </c>
    </row>
    <row r="4">
      <c r="A4" s="2" t="inlineStr">
        <is>
          <t>Skutočne minutá suma</t>
        </is>
      </c>
      <c r="B4" s="38">
        <f>SUM('Nákupný zoznam'!$J$10:$J$109)</f>
        <v/>
      </c>
    </row>
    <row r="5">
      <c r="A5" s="2" t="inlineStr">
        <is>
          <t>Zostávajúci rozpočet</t>
        </is>
      </c>
      <c r="B5" s="38">
        <f>'Nákupný zoznam'!$B$5-SUM('Nákupný zoznam'!$J$10:$J$109)</f>
        <v/>
      </c>
    </row>
    <row r="6">
      <c r="A6" s="2" t="inlineStr">
        <is>
          <t>Počet všetkých položiek</t>
        </is>
      </c>
      <c r="B6" s="21">
        <f>COUNTA('Nákupný zoznam'!$B$10:$B$109)</f>
        <v/>
      </c>
    </row>
    <row r="7">
      <c r="A7" s="2" t="inlineStr">
        <is>
          <t>Počet zakúpených položiek</t>
        </is>
      </c>
      <c r="B7" s="21">
        <f>COUNTIF('Nákupný zoznam'!$I$10:$I$109,"Áno")</f>
        <v/>
      </c>
    </row>
    <row r="8">
      <c r="A8" s="2" t="inlineStr">
        <is>
          <t>Percento dokončenia</t>
        </is>
      </c>
      <c r="B8" s="39">
        <f>IFERROR(COUNTIF('Nákupný zoznam'!$I$10:$I$109,"Áno")/COUNTA('Nákupný zoznam'!$B$10:$B$109),0)</f>
        <v/>
      </c>
    </row>
    <row r="9">
      <c r="A9" s="2" t="inlineStr">
        <is>
          <t>Priemerná cena položky</t>
        </is>
      </c>
      <c r="B9" s="38">
        <f>IFERROR(AVERAGE('Nákupný zoznam'!$H$10:$H$109),0)</f>
        <v/>
      </c>
    </row>
    <row r="10">
      <c r="A10" s="2" t="inlineStr">
        <is>
          <t>Najdrahšia položka</t>
        </is>
      </c>
      <c r="B10" s="38">
        <f>IFERROR(MAX('Nákupný zoznam'!$H$10:$H$109),0)</f>
        <v/>
      </c>
    </row>
    <row r="11">
      <c r="A11" s="2" t="inlineStr">
        <is>
          <t>Kontrola rozpočtu</t>
        </is>
      </c>
      <c r="B11" s="23">
        <f>IF(SUM('Nákupný zoznam'!$J$10:$J$109)&gt;'Nákupný zoznam'!$B$5,"Rozpočet prekročený","V rozpočte")</f>
        <v/>
      </c>
    </row>
    <row r="12"/>
    <row r="13">
      <c r="A13" s="10" t="inlineStr">
        <is>
          <t>Kategória</t>
        </is>
      </c>
      <c r="B13" s="10" t="inlineStr">
        <is>
          <t>Odhadované náklady</t>
        </is>
      </c>
      <c r="C13" s="10" t="inlineStr">
        <is>
          <t>Skutočné náklady</t>
        </is>
      </c>
      <c r="D13" s="10" t="inlineStr">
        <is>
          <t>Počet položiek</t>
        </is>
      </c>
      <c r="F13" s="10" t="inlineStr">
        <is>
          <t>Stav položiek</t>
        </is>
      </c>
      <c r="G13" s="10" t="inlineStr">
        <is>
          <t>Počet</t>
        </is>
      </c>
    </row>
    <row r="14">
      <c r="A14" s="24" t="inlineStr">
        <is>
          <t>Potraviny</t>
        </is>
      </c>
      <c r="B14" s="35">
        <f>SUMIF('Nákupný zoznam'!$C$10:$C$109,A14,'Nákupný zoznam'!$H$10:$H$109)</f>
        <v/>
      </c>
      <c r="C14" s="35">
        <f>SUMIFS('Nákupný zoznam'!$J$10:$J$109,'Nákupný zoznam'!$C$10:$C$109,A14,'Nákupný zoznam'!$I$10:$I$109,"Áno")</f>
        <v/>
      </c>
      <c r="D14" s="11">
        <f>COUNTIF('Nákupný zoznam'!$C$10:$C$109,A14)</f>
        <v/>
      </c>
      <c r="F14" s="24" t="inlineStr">
        <is>
          <t>Zakúpené</t>
        </is>
      </c>
      <c r="G14" s="11">
        <f>COUNTIF('Nákupný zoznam'!$I$10:$I$109,"Áno")</f>
        <v/>
      </c>
    </row>
    <row r="15">
      <c r="A15" s="25" t="inlineStr">
        <is>
          <t>Nápoje</t>
        </is>
      </c>
      <c r="B15" s="36">
        <f>SUMIF('Nákupný zoznam'!$C$10:$C$109,A15,'Nákupný zoznam'!$H$10:$H$109)</f>
        <v/>
      </c>
      <c r="C15" s="36">
        <f>SUMIFS('Nákupný zoznam'!$J$10:$J$109,'Nákupný zoznam'!$C$10:$C$109,A15,'Nákupný zoznam'!$I$10:$I$109,"Áno")</f>
        <v/>
      </c>
      <c r="D15" s="16">
        <f>COUNTIF('Nákupný zoznam'!$C$10:$C$109,A15)</f>
        <v/>
      </c>
      <c r="F15" s="25" t="inlineStr">
        <is>
          <t>Nezakúpené</t>
        </is>
      </c>
      <c r="G15" s="16">
        <f>COUNTA('Nákupný zoznam'!$B$10:$B$109)-COUNTIF('Nákupný zoznam'!$I$10:$I$109,"Áno")</f>
        <v/>
      </c>
    </row>
    <row r="16">
      <c r="A16" s="24" t="inlineStr">
        <is>
          <t>Drogéria</t>
        </is>
      </c>
      <c r="B16" s="35">
        <f>SUMIF('Nákupný zoznam'!$C$10:$C$109,A16,'Nákupný zoznam'!$H$10:$H$109)</f>
        <v/>
      </c>
      <c r="C16" s="35">
        <f>SUMIFS('Nákupný zoznam'!$J$10:$J$109,'Nákupný zoznam'!$C$10:$C$109,A16,'Nákupný zoznam'!$I$10:$I$109,"Áno")</f>
        <v/>
      </c>
      <c r="D16" s="11">
        <f>COUNTIF('Nákupný zoznam'!$C$10:$C$109,A16)</f>
        <v/>
      </c>
    </row>
    <row r="17">
      <c r="A17" s="25" t="inlineStr">
        <is>
          <t>Domácnosť</t>
        </is>
      </c>
      <c r="B17" s="36">
        <f>SUMIF('Nákupný zoznam'!$C$10:$C$109,A17,'Nákupný zoznam'!$H$10:$H$109)</f>
        <v/>
      </c>
      <c r="C17" s="36">
        <f>SUMIFS('Nákupný zoznam'!$J$10:$J$109,'Nákupný zoznam'!$C$10:$C$109,A17,'Nákupný zoznam'!$I$10:$I$109,"Áno")</f>
        <v/>
      </c>
      <c r="D17" s="16">
        <f>COUNTIF('Nákupný zoznam'!$C$10:$C$109,A17)</f>
        <v/>
      </c>
    </row>
  </sheetData>
  <mergeCells count="1">
    <mergeCell ref="A1:N1"/>
  </mergeCells>
  <conditionalFormatting sqref="B11">
    <cfRule type="expression" priority="1" dxfId="1">
      <formula>$B$11="Rozpočet prekročený"</formula>
    </cfRule>
  </conditionalFormatting>
  <conditionalFormatting sqref="B5">
    <cfRule type="expression" priority="2" dxfId="1">
      <formula>$B$5&lt;0</formula>
    </cfRule>
  </conditionalFormatting>
  <conditionalFormatting sqref="B8">
    <cfRule type="expression" priority="3" dxfId="0">
      <formula>$B$8=1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0" customWidth="1" min="2" max="2"/>
  </cols>
  <sheetData>
    <row r="1" ht="28" customHeight="1">
      <c r="A1" s="1" t="inlineStr">
        <is>
          <t>Návod na používanie</t>
        </is>
      </c>
    </row>
    <row r="2"/>
    <row r="3">
      <c r="A3" s="10" t="inlineStr">
        <is>
          <t>Časť</t>
        </is>
      </c>
      <c r="B3" s="10" t="inlineStr">
        <is>
          <t>Pokyny</t>
        </is>
      </c>
    </row>
    <row r="4" ht="38" customHeight="1">
      <c r="A4" s="26" t="inlineStr">
        <is>
          <t>Nákupný zoznam</t>
        </is>
      </c>
      <c r="B4" s="27" t="inlineStr">
        <is>
          <t>Vyplňte žlté bunky v nastaveniach a v riadkoch položiek. Stĺpce Kategória, Jednotka a Jednotková cena sa doplnia automaticky podľa číselníka.</t>
        </is>
      </c>
    </row>
    <row r="5" ht="38" customHeight="1">
      <c r="A5" s="28" t="inlineStr">
        <is>
          <t>Položka</t>
        </is>
      </c>
      <c r="B5" s="29" t="inlineStr">
        <is>
          <t>Vyberte produkt zo zoznamu v stĺpci Položka. Ak produkt chýba, najskôr ho doplňte na hárku Číselník.</t>
        </is>
      </c>
    </row>
    <row r="6" ht="38" customHeight="1">
      <c r="A6" s="26" t="inlineStr">
        <is>
          <t>Množstvo a obchod</t>
        </is>
      </c>
      <c r="B6" s="27" t="inlineStr">
        <is>
          <t>Zadajte požadované množstvo a vyberte obchod. Množstvo môže byť počet kusov, kilogramy, litre alebo balenia.</t>
        </is>
      </c>
    </row>
    <row r="7" ht="38" customHeight="1">
      <c r="A7" s="28" t="inlineStr">
        <is>
          <t>Zakúpené</t>
        </is>
      </c>
      <c r="B7" s="29" t="inlineStr">
        <is>
          <t>Po nákupe nastavte hodnotu Áno a doplňte Skutočnú cenu. Stĺpec Úspora / rozdiel ukáže rozdiel oproti odhadu.</t>
        </is>
      </c>
    </row>
    <row r="8" ht="38" customHeight="1">
      <c r="A8" s="26" t="inlineStr">
        <is>
          <t>Rozpočet</t>
        </is>
      </c>
      <c r="B8" s="27" t="inlineStr">
        <is>
          <t>Rozpočet upravte v bunke B5 na hárku Nákupný zoznam. Kontrola rozpočtu upozorní na prekročenie červenou farbou.</t>
        </is>
      </c>
    </row>
    <row r="9" ht="38" customHeight="1">
      <c r="A9" s="28" t="inlineStr">
        <is>
          <t>Číselník</t>
        </is>
      </c>
      <c r="B9" s="29" t="inlineStr">
        <is>
          <t>Žlté bunky na hárku Číselník sú určené na dopĺňanie produktov, kategórií, jednotiek, orientačných cien a preferovaných obchodov.</t>
        </is>
      </c>
    </row>
    <row r="10" ht="38" customHeight="1">
      <c r="A10" s="26" t="inlineStr">
        <is>
          <t>Prehľad</t>
        </is>
      </c>
      <c r="B10" s="27" t="inlineStr">
        <is>
          <t>Hárok Prehľad zobrazuje celkové náklady, dokončenie nákupu, stav rozpočtu a grafy podľa kategórií a stavu položiek.</t>
        </is>
      </c>
    </row>
    <row r="11" ht="38" customHeight="1">
      <c r="A11" s="28" t="inlineStr">
        <is>
          <t>Formát údajov</t>
        </is>
      </c>
      <c r="B11" s="29" t="inlineStr">
        <is>
          <t>Dátum nákupu je vo formáte DD.MM.YYYY a hodnoty sú v eurách. Pripravených je 100 riadkov pre ďalšie položky.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2026-09-07T00:53:18Z</dcterms:created>
  <dcterms:modified xmlns:dcterms="http://purl.org/dc/terms/" xmlns:xsi="http://www.w3.org/2001/XMLSchema-instance" xsi:type="dcterms:W3CDTF">2026-09-07T00:53:18Z</dcterms:modified>
</cp:coreProperties>
</file>