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án nákupu" sheetId="1" state="visible" r:id="rId1"/>
    <sheet xmlns:r="http://schemas.openxmlformats.org/officeDocument/2006/relationships" name="Prehľad" sheetId="2" state="visible" r:id="rId2"/>
    <sheet xmlns:r="http://schemas.openxmlformats.org/officeDocument/2006/relationships" name="Číselníky a pokyny" sheetId="3" state="visible" r:id="rId3"/>
  </sheets>
  <definedNames>
    <definedName name="_xlnm._FilterDatabase" localSheetId="0" hidden="1">'Plán nákupu'!$A$3:$S$103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0,00"/>
    <numFmt numFmtId="166" formatCode="# ##0,00 &quot;€&quot;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1F2937"/>
      <sz val="10"/>
    </font>
    <font>
      <name val="Calibri"/>
      <b val="1"/>
      <color rgb="00FFFFFF"/>
      <sz val="11"/>
    </font>
    <font>
      <name val="Calibri"/>
      <b val="1"/>
      <color rgb="00FFFFFF"/>
      <sz val="10"/>
    </font>
    <font>
      <name val="Calibri"/>
      <b val="1"/>
      <color rgb="00FFFFFF"/>
      <sz val="12"/>
    </font>
    <font>
      <name val="Calibri"/>
      <b val="1"/>
      <color rgb="001F2937"/>
      <sz val="10"/>
    </font>
  </fonts>
  <fills count="9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0F766E"/>
      </patternFill>
    </fill>
    <fill>
      <patternFill patternType="solid">
        <fgColor rgb="0014B8A6"/>
      </patternFill>
    </fill>
    <fill>
      <patternFill patternType="solid">
        <fgColor rgb="0016A34A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165" fontId="2" fillId="4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9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1" fillId="5" borderId="0" applyAlignment="1" pivotButton="0" quotePrefix="0" xfId="0">
      <alignment horizontal="left" vertical="center"/>
    </xf>
    <xf numFmtId="0" fontId="2" fillId="3" borderId="0" pivotButton="0" quotePrefix="0" xfId="0"/>
    <xf numFmtId="0" fontId="4" fillId="6" borderId="1" applyAlignment="1" pivotButton="0" quotePrefix="0" xfId="0">
      <alignment horizontal="left" vertical="center" wrapText="1"/>
    </xf>
    <xf numFmtId="166" fontId="5" fillId="7" borderId="1" applyAlignment="1" pivotButton="0" quotePrefix="0" xfId="0">
      <alignment horizontal="center" vertical="center"/>
    </xf>
    <xf numFmtId="1" fontId="5" fillId="7" borderId="1" applyAlignment="1" pivotButton="0" quotePrefix="0" xfId="0">
      <alignment horizontal="center" vertical="center"/>
    </xf>
    <xf numFmtId="9" fontId="5" fillId="7" borderId="1" applyAlignment="1" pivotButton="0" quotePrefix="0" xfId="0">
      <alignment horizontal="center" vertical="center"/>
    </xf>
    <xf numFmtId="0" fontId="6" fillId="3" borderId="0" pivotButton="0" quotePrefix="0" xfId="0"/>
    <xf numFmtId="0" fontId="3" fillId="5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2" fillId="8" borderId="1" applyAlignment="1" pivotButton="0" quotePrefix="0" xfId="0">
      <alignment horizontal="left" vertical="center"/>
    </xf>
    <xf numFmtId="166" fontId="2" fillId="8" borderId="1" applyAlignment="1" pivotButton="0" quotePrefix="0" xfId="0">
      <alignment horizontal="center" vertical="center"/>
    </xf>
    <xf numFmtId="0" fontId="2" fillId="8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9" fontId="2" fillId="3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/>
    </xf>
    <xf numFmtId="9" fontId="2" fillId="4" borderId="1" applyAlignment="1" pivotButton="0" quotePrefix="0" xfId="0">
      <alignment horizontal="center" vertical="center"/>
    </xf>
    <xf numFmtId="0" fontId="2" fillId="8" borderId="1" applyAlignment="1" pivotButton="0" quotePrefix="0" xfId="0">
      <alignment horizontal="left" vertical="center" wrapText="1"/>
    </xf>
    <xf numFmtId="9" fontId="2" fillId="8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FFFFFF"/>
        <sz val="10"/>
      </font>
      <fill>
        <patternFill patternType="solid">
          <fgColor rgb="00F59E0B"/>
        </patternFill>
      </fill>
    </dxf>
    <dxf>
      <font>
        <name val="Calibri"/>
        <b val="1"/>
        <color rgb="00FFFFFF"/>
        <sz val="10"/>
      </font>
      <fill>
        <patternFill patternType="solid">
          <fgColor rgb="0016A3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Hodnota nákupov s DPH podľa kategórie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'Prehľad'!B12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prstDash val="solid"/>
            </a:ln>
          </spPr>
          <cat>
            <numRef>
              <f>'Prehľad'!$A$13:$A$20</f>
            </numRef>
          </cat>
          <val>
            <numRef>
              <f>'Prehľad'!$B$13:$B$20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Kategória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Hodnota v €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Podiel nákupov podľa stavu</a:t>
            </a:r>
          </a:p>
        </rich>
      </tx>
    </title>
    <plotArea>
      <pieChart>
        <varyColors val="1"/>
        <ser>
          <idx val="0"/>
          <order val="0"/>
          <tx>
            <strRef>
              <f>'Prehľad'!E12</f>
            </strRef>
          </tx>
          <spPr>
            <a:ln xmlns:a="http://schemas.openxmlformats.org/drawingml/2006/main">
              <a:prstDash val="solid"/>
            </a:ln>
          </spPr>
          <cat>
            <numRef>
              <f>'Prehľad'!$D$13:$D$16</f>
            </numRef>
          </cat>
          <val>
            <numRef>
              <f>'Prehľad'!$E$13:$E$16</f>
            </numRef>
          </val>
        </ser>
        <dLbls>
          <showPercent val="1"/>
          <showLeaderLines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21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21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abulkaPlanNakupu" displayName="TabulkaPlanNakupu" ref="A3:S103" headerRowCount="1">
  <autoFilter ref="A3:S103"/>
  <tableColumns count="19">
    <tableColumn id="1" name="ID nákupu"/>
    <tableColumn id="2" name="Dátum požiadavky"/>
    <tableColumn id="3" name="Požadovaný termín dodania"/>
    <tableColumn id="4" name="Kategória"/>
    <tableColumn id="5" name="Produkt"/>
    <tableColumn id="6" name="Dodávateľ"/>
    <tableColumn id="7" name="Mesto dodávateľa"/>
    <tableColumn id="8" name="Množstvo"/>
    <tableColumn id="9" name="Merná jednotka"/>
    <tableColumn id="10" name="Jednotková cena bez DPH"/>
    <tableColumn id="11" name="DPH %"/>
    <tableColumn id="12" name="Cena spolu bez DPH"/>
    <tableColumn id="13" name="DPH v €"/>
    <tableColumn id="14" name="Cena spolu s DPH"/>
    <tableColumn id="15" name="Priorita"/>
    <tableColumn id="16" name="Stav"/>
    <tableColumn id="17" name="Zodpovedná osoba"/>
    <tableColumn id="18" name="Poznámka"/>
    <tableColumn id="19" name="Termínový stav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22" customWidth="1" min="3" max="3"/>
    <col width="16" customWidth="1" min="4" max="4"/>
    <col width="29" customWidth="1" min="5" max="5"/>
    <col width="24" customWidth="1" min="6" max="6"/>
    <col width="21" customWidth="1" min="7" max="7"/>
    <col width="12" customWidth="1" min="8" max="8"/>
    <col width="14" customWidth="1" min="9" max="9"/>
    <col width="20" customWidth="1" min="10" max="10"/>
    <col width="10" customWidth="1" min="11" max="11"/>
    <col width="19" customWidth="1" min="12" max="12"/>
    <col width="14" customWidth="1" min="13" max="13"/>
    <col width="19" customWidth="1" min="14" max="14"/>
    <col width="13" customWidth="1" min="15" max="15"/>
    <col width="15" customWidth="1" min="16" max="16"/>
    <col width="21" customWidth="1" min="17" max="17"/>
    <col width="27" customWidth="1" min="18" max="18"/>
    <col width="18" customWidth="1" min="19" max="19"/>
  </cols>
  <sheetData>
    <row r="1" ht="28" customHeight="1">
      <c r="A1" s="1" t="inlineStr">
        <is>
          <t>Plán nákupu</t>
        </is>
      </c>
    </row>
    <row r="2">
      <c r="A2" s="2" t="inlineStr">
        <is>
          <t>Žlté bunky sú určené na zadávanie údajov. Výpočtové bunky sa dopĺňajú automaticky.</t>
        </is>
      </c>
    </row>
    <row r="3" ht="34" customHeight="1">
      <c r="A3" s="3" t="inlineStr">
        <is>
          <t>ID nákupu</t>
        </is>
      </c>
      <c r="B3" s="3" t="inlineStr">
        <is>
          <t>Dátum požiadavky</t>
        </is>
      </c>
      <c r="C3" s="3" t="inlineStr">
        <is>
          <t>Požadovaný termín dodania</t>
        </is>
      </c>
      <c r="D3" s="3" t="inlineStr">
        <is>
          <t>Kategória</t>
        </is>
      </c>
      <c r="E3" s="3" t="inlineStr">
        <is>
          <t>Produkt</t>
        </is>
      </c>
      <c r="F3" s="3" t="inlineStr">
        <is>
          <t>Dodávateľ</t>
        </is>
      </c>
      <c r="G3" s="3" t="inlineStr">
        <is>
          <t>Mesto dodávateľa</t>
        </is>
      </c>
      <c r="H3" s="3" t="inlineStr">
        <is>
          <t>Množstvo</t>
        </is>
      </c>
      <c r="I3" s="3" t="inlineStr">
        <is>
          <t>Merná jednotka</t>
        </is>
      </c>
      <c r="J3" s="3" t="inlineStr">
        <is>
          <t>Jednotková cena bez DPH</t>
        </is>
      </c>
      <c r="K3" s="3" t="inlineStr">
        <is>
          <t>DPH %</t>
        </is>
      </c>
      <c r="L3" s="3" t="inlineStr">
        <is>
          <t>Cena spolu bez DPH</t>
        </is>
      </c>
      <c r="M3" s="3" t="inlineStr">
        <is>
          <t>DPH v €</t>
        </is>
      </c>
      <c r="N3" s="3" t="inlineStr">
        <is>
          <t>Cena spolu s DPH</t>
        </is>
      </c>
      <c r="O3" s="3" t="inlineStr">
        <is>
          <t>Priorita</t>
        </is>
      </c>
      <c r="P3" s="3" t="inlineStr">
        <is>
          <t>Stav</t>
        </is>
      </c>
      <c r="Q3" s="3" t="inlineStr">
        <is>
          <t>Zodpovedná osoba</t>
        </is>
      </c>
      <c r="R3" s="3" t="inlineStr">
        <is>
          <t>Poznámka</t>
        </is>
      </c>
      <c r="S3" s="3" t="inlineStr">
        <is>
          <t>Termínový stav</t>
        </is>
      </c>
    </row>
    <row r="4">
      <c r="A4" s="4" t="inlineStr">
        <is>
          <t>NÁK-2026-001</t>
        </is>
      </c>
      <c r="B4" s="5" t="n">
        <v>46270</v>
      </c>
      <c r="C4" s="5" t="n">
        <v>46290</v>
      </c>
      <c r="D4" s="4" t="inlineStr">
        <is>
          <t>Kancelária</t>
        </is>
      </c>
      <c r="E4" s="6" t="inlineStr">
        <is>
          <t>Kancelársky papier A4</t>
        </is>
      </c>
      <c r="F4" s="6" t="inlineStr">
        <is>
          <t>ŠEVT</t>
        </is>
      </c>
      <c r="G4" s="6" t="inlineStr">
        <is>
          <t>Bratislava</t>
        </is>
      </c>
      <c r="H4" s="7" t="n">
        <v>40</v>
      </c>
      <c r="I4" s="4" t="inlineStr">
        <is>
          <t>balenie</t>
        </is>
      </c>
      <c r="J4" s="8" t="n">
        <v>4.8</v>
      </c>
      <c r="K4" s="9">
        <f>IF(D4="","",IFERROR(VLOOKUP(D4,'Číselníky a pokyny'!$A$4:$C$11,3,FALSE),""))</f>
        <v/>
      </c>
      <c r="L4" s="10">
        <f>IF(OR(H4="",J4=""),"",IFERROR(H4*J4,""))</f>
        <v/>
      </c>
      <c r="M4" s="10">
        <f>IF(OR(L4="",K4=""),"",IFERROR(L4*K4,""))</f>
        <v/>
      </c>
      <c r="N4" s="10">
        <f>IF(OR(L4="",M4=""),"",IFERROR(L4+M4,""))</f>
        <v/>
      </c>
      <c r="O4" s="4" t="inlineStr">
        <is>
          <t>Stredná</t>
        </is>
      </c>
      <c r="P4" s="4" t="inlineStr">
        <is>
          <t>Plánované</t>
        </is>
      </c>
      <c r="Q4" s="6" t="inlineStr">
        <is>
          <t>Ján Novák</t>
        </is>
      </c>
      <c r="R4" s="6" t="inlineStr">
        <is>
          <t>Doplniť do skladu</t>
        </is>
      </c>
      <c r="S4" s="11">
        <f>IF(C4="","",IFERROR(IF(C4&lt;TODAY(),"Po termíne",IF(C4-TODAY()&lt;=7,"Blíži sa termín","V poriadku")),""))</f>
        <v/>
      </c>
    </row>
    <row r="5">
      <c r="A5" s="4" t="inlineStr">
        <is>
          <t>NÁK-2026-002</t>
        </is>
      </c>
      <c r="B5" s="5" t="n">
        <v>46271</v>
      </c>
      <c r="C5" s="5" t="n">
        <v>46295</v>
      </c>
      <c r="D5" s="4" t="inlineStr">
        <is>
          <t>IT</t>
        </is>
      </c>
      <c r="E5" s="6" t="inlineStr">
        <is>
          <t>Tonery čierne</t>
        </is>
      </c>
      <c r="F5" s="6" t="inlineStr">
        <is>
          <t>TonerPartner</t>
        </is>
      </c>
      <c r="G5" s="6" t="inlineStr">
        <is>
          <t>Košice</t>
        </is>
      </c>
      <c r="H5" s="7" t="n">
        <v>8</v>
      </c>
      <c r="I5" s="4" t="inlineStr">
        <is>
          <t>ks</t>
        </is>
      </c>
      <c r="J5" s="8" t="n">
        <v>68.5</v>
      </c>
      <c r="K5" s="9">
        <f>IF(D5="","",IFERROR(VLOOKUP(D5,'Číselníky a pokyny'!$A$4:$C$11,3,FALSE),""))</f>
        <v/>
      </c>
      <c r="L5" s="10">
        <f>IF(OR(H5="",J5=""),"",IFERROR(H5*J5,""))</f>
        <v/>
      </c>
      <c r="M5" s="10">
        <f>IF(OR(L5="",K5=""),"",IFERROR(L5*K5,""))</f>
        <v/>
      </c>
      <c r="N5" s="10">
        <f>IF(OR(L5="",M5=""),"",IFERROR(L5+M5,""))</f>
        <v/>
      </c>
      <c r="O5" s="4" t="inlineStr">
        <is>
          <t>Vysoká</t>
        </is>
      </c>
      <c r="P5" s="4" t="inlineStr">
        <is>
          <t>Schválené</t>
        </is>
      </c>
      <c r="Q5" s="6" t="inlineStr">
        <is>
          <t>Mária Kováčová</t>
        </is>
      </c>
      <c r="R5" s="6" t="inlineStr">
        <is>
          <t>Kompatibilita s tlačiarňou overená</t>
        </is>
      </c>
      <c r="S5" s="11">
        <f>IF(C5="","",IFERROR(IF(C5&lt;TODAY(),"Po termíne",IF(C5-TODAY()&lt;=7,"Blíži sa termín","V poriadku")),""))</f>
        <v/>
      </c>
    </row>
    <row r="6">
      <c r="A6" s="4" t="inlineStr">
        <is>
          <t>NÁK-2026-003</t>
        </is>
      </c>
      <c r="B6" s="5" t="n">
        <v>46272</v>
      </c>
      <c r="C6" s="5" t="n">
        <v>46300</v>
      </c>
      <c r="D6" s="4" t="inlineStr">
        <is>
          <t>IT</t>
        </is>
      </c>
      <c r="E6" s="6" t="inlineStr">
        <is>
          <t>Notebook Lenovo ThinkPad</t>
        </is>
      </c>
      <c r="F6" s="6" t="inlineStr">
        <is>
          <t>Alza.sk</t>
        </is>
      </c>
      <c r="G6" s="6" t="inlineStr">
        <is>
          <t>Bratislava</t>
        </is>
      </c>
      <c r="H6" s="7" t="n">
        <v>3</v>
      </c>
      <c r="I6" s="4" t="inlineStr">
        <is>
          <t>ks</t>
        </is>
      </c>
      <c r="J6" s="8" t="n">
        <v>879</v>
      </c>
      <c r="K6" s="9">
        <f>IF(D6="","",IFERROR(VLOOKUP(D6,'Číselníky a pokyny'!$A$4:$C$11,3,FALSE),""))</f>
        <v/>
      </c>
      <c r="L6" s="10">
        <f>IF(OR(H6="",J6=""),"",IFERROR(H6*J6,""))</f>
        <v/>
      </c>
      <c r="M6" s="10">
        <f>IF(OR(L6="",K6=""),"",IFERROR(L6*K6,""))</f>
        <v/>
      </c>
      <c r="N6" s="10">
        <f>IF(OR(L6="",M6=""),"",IFERROR(L6+M6,""))</f>
        <v/>
      </c>
      <c r="O6" s="4" t="inlineStr">
        <is>
          <t>Vysoká</t>
        </is>
      </c>
      <c r="P6" s="4" t="inlineStr">
        <is>
          <t>Objednané</t>
        </is>
      </c>
      <c r="Q6" s="6" t="inlineStr">
        <is>
          <t>Peter Horváth</t>
        </is>
      </c>
      <c r="R6" s="6" t="inlineStr">
        <is>
          <t>Pre nových zamestnancov</t>
        </is>
      </c>
      <c r="S6" s="11">
        <f>IF(C6="","",IFERROR(IF(C6&lt;TODAY(),"Po termíne",IF(C6-TODAY()&lt;=7,"Blíži sa termín","V poriadku")),""))</f>
        <v/>
      </c>
    </row>
    <row r="7">
      <c r="A7" s="4" t="inlineStr">
        <is>
          <t>NÁK-2026-004</t>
        </is>
      </c>
      <c r="B7" s="5" t="n">
        <v>46273</v>
      </c>
      <c r="C7" s="5" t="n">
        <v>46307</v>
      </c>
      <c r="D7" s="4" t="inlineStr">
        <is>
          <t>Nábytok</t>
        </is>
      </c>
      <c r="E7" s="6" t="inlineStr">
        <is>
          <t>Kancelárske stoličky</t>
        </is>
      </c>
      <c r="F7" s="6" t="inlineStr">
        <is>
          <t>OfficePro</t>
        </is>
      </c>
      <c r="G7" s="6" t="inlineStr">
        <is>
          <t>Žilina</t>
        </is>
      </c>
      <c r="H7" s="7" t="n">
        <v>6</v>
      </c>
      <c r="I7" s="4" t="inlineStr">
        <is>
          <t>ks</t>
        </is>
      </c>
      <c r="J7" s="8" t="n">
        <v>189.9</v>
      </c>
      <c r="K7" s="9">
        <f>IF(D7="","",IFERROR(VLOOKUP(D7,'Číselníky a pokyny'!$A$4:$C$11,3,FALSE),""))</f>
        <v/>
      </c>
      <c r="L7" s="10">
        <f>IF(OR(H7="",J7=""),"",IFERROR(H7*J7,""))</f>
        <v/>
      </c>
      <c r="M7" s="10">
        <f>IF(OR(L7="",K7=""),"",IFERROR(L7*K7,""))</f>
        <v/>
      </c>
      <c r="N7" s="10">
        <f>IF(OR(L7="",M7=""),"",IFERROR(L7+M7,""))</f>
        <v/>
      </c>
      <c r="O7" s="4" t="inlineStr">
        <is>
          <t>Stredná</t>
        </is>
      </c>
      <c r="P7" s="4" t="inlineStr">
        <is>
          <t>Plánované</t>
        </is>
      </c>
      <c r="Q7" s="6" t="inlineStr">
        <is>
          <t>Zuzana Tóthová</t>
        </is>
      </c>
      <c r="R7" s="6" t="inlineStr">
        <is>
          <t>Ergonomické vyhotovenie</t>
        </is>
      </c>
      <c r="S7" s="11">
        <f>IF(C7="","",IFERROR(IF(C7&lt;TODAY(),"Po termíne",IF(C7-TODAY()&lt;=7,"Blíži sa termín","V poriadku")),""))</f>
        <v/>
      </c>
    </row>
    <row r="8">
      <c r="A8" s="4" t="inlineStr">
        <is>
          <t>NÁK-2026-005</t>
        </is>
      </c>
      <c r="B8" s="5" t="n">
        <v>46274</v>
      </c>
      <c r="C8" s="5" t="n">
        <v>46293</v>
      </c>
      <c r="D8" s="4" t="inlineStr">
        <is>
          <t>Hygiena</t>
        </is>
      </c>
      <c r="E8" s="6" t="inlineStr">
        <is>
          <t>Čistiace prostriedky</t>
        </is>
      </c>
      <c r="F8" s="6" t="inlineStr">
        <is>
          <t>Hygienika</t>
        </is>
      </c>
      <c r="G8" s="6" t="inlineStr">
        <is>
          <t>Nitra</t>
        </is>
      </c>
      <c r="H8" s="7" t="n">
        <v>25</v>
      </c>
      <c r="I8" s="4" t="inlineStr">
        <is>
          <t>balenie</t>
        </is>
      </c>
      <c r="J8" s="8" t="n">
        <v>6.4</v>
      </c>
      <c r="K8" s="9">
        <f>IF(D8="","",IFERROR(VLOOKUP(D8,'Číselníky a pokyny'!$A$4:$C$11,3,FALSE),""))</f>
        <v/>
      </c>
      <c r="L8" s="10">
        <f>IF(OR(H8="",J8=""),"",IFERROR(H8*J8,""))</f>
        <v/>
      </c>
      <c r="M8" s="10">
        <f>IF(OR(L8="",K8=""),"",IFERROR(L8*K8,""))</f>
        <v/>
      </c>
      <c r="N8" s="10">
        <f>IF(OR(L8="",M8=""),"",IFERROR(L8+M8,""))</f>
        <v/>
      </c>
      <c r="O8" s="4" t="inlineStr">
        <is>
          <t>Stredná</t>
        </is>
      </c>
      <c r="P8" s="4" t="inlineStr">
        <is>
          <t>Dodané</t>
        </is>
      </c>
      <c r="Q8" s="6" t="inlineStr">
        <is>
          <t>Martin Baláž</t>
        </is>
      </c>
      <c r="R8" s="6" t="inlineStr">
        <is>
          <t>Mesačné zásoby</t>
        </is>
      </c>
      <c r="S8" s="11">
        <f>IF(C8="","",IFERROR(IF(C8&lt;TODAY(),"Po termíne",IF(C8-TODAY()&lt;=7,"Blíži sa termín","V poriadku")),""))</f>
        <v/>
      </c>
    </row>
    <row r="9">
      <c r="A9" s="4" t="inlineStr">
        <is>
          <t>NÁK-2026-006</t>
        </is>
      </c>
      <c r="B9" s="5" t="n">
        <v>46275</v>
      </c>
      <c r="C9" s="5" t="n">
        <v>46310</v>
      </c>
      <c r="D9" s="4" t="inlineStr">
        <is>
          <t>OOPP</t>
        </is>
      </c>
      <c r="E9" s="6" t="inlineStr">
        <is>
          <t>Bezpečnostná obuv</t>
        </is>
      </c>
      <c r="F9" s="6" t="inlineStr">
        <is>
          <t>Pracovná ochrana SK</t>
        </is>
      </c>
      <c r="G9" s="6" t="inlineStr">
        <is>
          <t>Prešov</t>
        </is>
      </c>
      <c r="H9" s="7" t="n">
        <v>10</v>
      </c>
      <c r="I9" s="4" t="inlineStr">
        <is>
          <t>pár</t>
        </is>
      </c>
      <c r="J9" s="8" t="n">
        <v>54.9</v>
      </c>
      <c r="K9" s="9">
        <f>IF(D9="","",IFERROR(VLOOKUP(D9,'Číselníky a pokyny'!$A$4:$C$11,3,FALSE),""))</f>
        <v/>
      </c>
      <c r="L9" s="10">
        <f>IF(OR(H9="",J9=""),"",IFERROR(H9*J9,""))</f>
        <v/>
      </c>
      <c r="M9" s="10">
        <f>IF(OR(L9="",K9=""),"",IFERROR(L9*K9,""))</f>
        <v/>
      </c>
      <c r="N9" s="10">
        <f>IF(OR(L9="",M9=""),"",IFERROR(L9+M9,""))</f>
        <v/>
      </c>
      <c r="O9" s="4" t="inlineStr">
        <is>
          <t>Vysoká</t>
        </is>
      </c>
      <c r="P9" s="4" t="inlineStr">
        <is>
          <t>Schválené</t>
        </is>
      </c>
      <c r="Q9" s="6" t="inlineStr">
        <is>
          <t>Ján Novák</t>
        </is>
      </c>
      <c r="R9" s="6" t="inlineStr">
        <is>
          <t>Veľkosti potvrdené</t>
        </is>
      </c>
      <c r="S9" s="11">
        <f>IF(C9="","",IFERROR(IF(C9&lt;TODAY(),"Po termíne",IF(C9-TODAY()&lt;=7,"Blíži sa termín","V poriadku")),""))</f>
        <v/>
      </c>
    </row>
    <row r="10">
      <c r="A10" s="4" t="inlineStr">
        <is>
          <t>NÁK-2026-007</t>
        </is>
      </c>
      <c r="B10" s="5" t="n">
        <v>46276</v>
      </c>
      <c r="C10" s="5" t="n">
        <v>46287</v>
      </c>
      <c r="D10" s="4" t="inlineStr">
        <is>
          <t>Obaly</t>
        </is>
      </c>
      <c r="E10" s="6" t="inlineStr">
        <is>
          <t>Obalový materiál</t>
        </is>
      </c>
      <c r="F10" s="6" t="inlineStr">
        <is>
          <t>Packeta Solutions</t>
        </is>
      </c>
      <c r="G10" s="6" t="inlineStr">
        <is>
          <t>Trnava</t>
        </is>
      </c>
      <c r="H10" s="7" t="n">
        <v>300</v>
      </c>
      <c r="I10" s="4" t="inlineStr">
        <is>
          <t>ks</t>
        </is>
      </c>
      <c r="J10" s="8" t="n">
        <v>0.85</v>
      </c>
      <c r="K10" s="9">
        <f>IF(D10="","",IFERROR(VLOOKUP(D10,'Číselníky a pokyny'!$A$4:$C$11,3,FALSE),""))</f>
        <v/>
      </c>
      <c r="L10" s="10">
        <f>IF(OR(H10="",J10=""),"",IFERROR(H10*J10,""))</f>
        <v/>
      </c>
      <c r="M10" s="10">
        <f>IF(OR(L10="",K10=""),"",IFERROR(L10*K10,""))</f>
        <v/>
      </c>
      <c r="N10" s="10">
        <f>IF(OR(L10="",M10=""),"",IFERROR(L10+M10,""))</f>
        <v/>
      </c>
      <c r="O10" s="4" t="inlineStr">
        <is>
          <t>Nízka</t>
        </is>
      </c>
      <c r="P10" s="4" t="inlineStr">
        <is>
          <t>Objednané</t>
        </is>
      </c>
      <c r="Q10" s="6" t="inlineStr">
        <is>
          <t>Mária Kováčová</t>
        </is>
      </c>
      <c r="R10" s="6" t="inlineStr">
        <is>
          <t>Kartónové krabice</t>
        </is>
      </c>
      <c r="S10" s="11">
        <f>IF(C10="","",IFERROR(IF(C10&lt;TODAY(),"Po termíne",IF(C10-TODAY()&lt;=7,"Blíži sa termín","V poriadku")),""))</f>
        <v/>
      </c>
    </row>
    <row r="11">
      <c r="A11" s="4" t="inlineStr">
        <is>
          <t>NÁK-2026-008</t>
        </is>
      </c>
      <c r="B11" s="5" t="n">
        <v>46277</v>
      </c>
      <c r="C11" s="5" t="n">
        <v>46315</v>
      </c>
      <c r="D11" s="4" t="inlineStr">
        <is>
          <t>Elektro</t>
        </is>
      </c>
      <c r="E11" s="6" t="inlineStr">
        <is>
          <t>LED kancelárske svietidlá</t>
        </is>
      </c>
      <c r="F11" s="6" t="inlineStr">
        <is>
          <t>ElektroMax</t>
        </is>
      </c>
      <c r="G11" s="6" t="inlineStr">
        <is>
          <t>Trenčín</t>
        </is>
      </c>
      <c r="H11" s="7" t="n">
        <v>12</v>
      </c>
      <c r="I11" s="4" t="inlineStr">
        <is>
          <t>ks</t>
        </is>
      </c>
      <c r="J11" s="8" t="n">
        <v>42.75</v>
      </c>
      <c r="K11" s="9">
        <f>IF(D11="","",IFERROR(VLOOKUP(D11,'Číselníky a pokyny'!$A$4:$C$11,3,FALSE),""))</f>
        <v/>
      </c>
      <c r="L11" s="10">
        <f>IF(OR(H11="",J11=""),"",IFERROR(H11*J11,""))</f>
        <v/>
      </c>
      <c r="M11" s="10">
        <f>IF(OR(L11="",K11=""),"",IFERROR(L11*K11,""))</f>
        <v/>
      </c>
      <c r="N11" s="10">
        <f>IF(OR(L11="",M11=""),"",IFERROR(L11+M11,""))</f>
        <v/>
      </c>
      <c r="O11" s="4" t="inlineStr">
        <is>
          <t>Stredná</t>
        </is>
      </c>
      <c r="P11" s="4" t="inlineStr">
        <is>
          <t>Objednané</t>
        </is>
      </c>
      <c r="Q11" s="6" t="inlineStr">
        <is>
          <t>Peter Horváth</t>
        </is>
      </c>
      <c r="R11" s="6" t="inlineStr">
        <is>
          <t>Výmena osvetlenia</t>
        </is>
      </c>
      <c r="S11" s="11">
        <f>IF(C11="","",IFERROR(IF(C11&lt;TODAY(),"Po termíne",IF(C11-TODAY()&lt;=7,"Blíži sa termín","V poriadku")),""))</f>
        <v/>
      </c>
    </row>
    <row r="12">
      <c r="A12" s="4" t="inlineStr">
        <is>
          <t>NÁK-2026-009</t>
        </is>
      </c>
      <c r="B12" s="5" t="n">
        <v>46278</v>
      </c>
      <c r="C12" s="5" t="n">
        <v>46283</v>
      </c>
      <c r="D12" s="4" t="inlineStr">
        <is>
          <t>Občerstvenie</t>
        </is>
      </c>
      <c r="E12" s="6" t="inlineStr">
        <is>
          <t>Minerálna voda</t>
        </is>
      </c>
      <c r="F12" s="6" t="inlineStr">
        <is>
          <t>Aqua Servis</t>
        </is>
      </c>
      <c r="G12" s="6" t="inlineStr">
        <is>
          <t>Banská Bystrica</t>
        </is>
      </c>
      <c r="H12" s="7" t="n">
        <v>50</v>
      </c>
      <c r="I12" s="4" t="inlineStr">
        <is>
          <t>balenie</t>
        </is>
      </c>
      <c r="J12" s="8" t="n">
        <v>5.2</v>
      </c>
      <c r="K12" s="9">
        <f>IF(D12="","",IFERROR(VLOOKUP(D12,'Číselníky a pokyny'!$A$4:$C$11,3,FALSE),""))</f>
        <v/>
      </c>
      <c r="L12" s="10">
        <f>IF(OR(H12="",J12=""),"",IFERROR(H12*J12,""))</f>
        <v/>
      </c>
      <c r="M12" s="10">
        <f>IF(OR(L12="",K12=""),"",IFERROR(L12*K12,""))</f>
        <v/>
      </c>
      <c r="N12" s="10">
        <f>IF(OR(L12="",M12=""),"",IFERROR(L12+M12,""))</f>
        <v/>
      </c>
      <c r="O12" s="4" t="inlineStr">
        <is>
          <t>Nízka</t>
        </is>
      </c>
      <c r="P12" s="4" t="inlineStr">
        <is>
          <t>Dodané</t>
        </is>
      </c>
      <c r="Q12" s="6" t="inlineStr">
        <is>
          <t>Zuzana Tóthová</t>
        </is>
      </c>
      <c r="R12" s="6" t="inlineStr">
        <is>
          <t>Zásoba do zasadacej miestnosti</t>
        </is>
      </c>
      <c r="S12" s="11">
        <f>IF(C12="","",IFERROR(IF(C12&lt;TODAY(),"Po termíne",IF(C12-TODAY()&lt;=7,"Blíži sa termín","V poriadku")),""))</f>
        <v/>
      </c>
    </row>
    <row r="13">
      <c r="A13" s="4" t="n"/>
      <c r="B13" s="5" t="n"/>
      <c r="C13" s="5" t="n"/>
      <c r="D13" s="4" t="n"/>
      <c r="E13" s="6" t="n"/>
      <c r="F13" s="6" t="n"/>
      <c r="G13" s="6" t="n"/>
      <c r="H13" s="7" t="n"/>
      <c r="I13" s="4" t="n"/>
      <c r="J13" s="8" t="n"/>
      <c r="K13" s="9">
        <f>IF(D13="","",IFERROR(VLOOKUP(D13,'Číselníky a pokyny'!$A$4:$C$11,3,FALSE),""))</f>
        <v/>
      </c>
      <c r="L13" s="10">
        <f>IF(OR(H13="",J13=""),"",IFERROR(H13*J13,""))</f>
        <v/>
      </c>
      <c r="M13" s="10">
        <f>IF(OR(L13="",K13=""),"",IFERROR(L13*K13,""))</f>
        <v/>
      </c>
      <c r="N13" s="10">
        <f>IF(OR(L13="",M13=""),"",IFERROR(L13+M13,""))</f>
        <v/>
      </c>
      <c r="O13" s="4" t="n"/>
      <c r="P13" s="4" t="n"/>
      <c r="Q13" s="6" t="n"/>
      <c r="R13" s="6" t="n"/>
      <c r="S13" s="11">
        <f>IF(C13="","",IFERROR(IF(C13&lt;TODAY(),"Po termíne",IF(C13-TODAY()&lt;=7,"Blíži sa termín","V poriadku")),""))</f>
        <v/>
      </c>
    </row>
    <row r="14">
      <c r="A14" s="4" t="n"/>
      <c r="B14" s="5" t="n"/>
      <c r="C14" s="5" t="n"/>
      <c r="D14" s="4" t="n"/>
      <c r="E14" s="6" t="n"/>
      <c r="F14" s="6" t="n"/>
      <c r="G14" s="6" t="n"/>
      <c r="H14" s="7" t="n"/>
      <c r="I14" s="4" t="n"/>
      <c r="J14" s="8" t="n"/>
      <c r="K14" s="9">
        <f>IF(D14="","",IFERROR(VLOOKUP(D14,'Číselníky a pokyny'!$A$4:$C$11,3,FALSE),""))</f>
        <v/>
      </c>
      <c r="L14" s="10">
        <f>IF(OR(H14="",J14=""),"",IFERROR(H14*J14,""))</f>
        <v/>
      </c>
      <c r="M14" s="10">
        <f>IF(OR(L14="",K14=""),"",IFERROR(L14*K14,""))</f>
        <v/>
      </c>
      <c r="N14" s="10">
        <f>IF(OR(L14="",M14=""),"",IFERROR(L14+M14,""))</f>
        <v/>
      </c>
      <c r="O14" s="4" t="n"/>
      <c r="P14" s="4" t="n"/>
      <c r="Q14" s="6" t="n"/>
      <c r="R14" s="6" t="n"/>
      <c r="S14" s="11">
        <f>IF(C14="","",IFERROR(IF(C14&lt;TODAY(),"Po termíne",IF(C14-TODAY()&lt;=7,"Blíži sa termín","V poriadku")),""))</f>
        <v/>
      </c>
    </row>
    <row r="15">
      <c r="A15" s="4" t="n"/>
      <c r="B15" s="5" t="n"/>
      <c r="C15" s="5" t="n"/>
      <c r="D15" s="4" t="n"/>
      <c r="E15" s="6" t="n"/>
      <c r="F15" s="6" t="n"/>
      <c r="G15" s="6" t="n"/>
      <c r="H15" s="7" t="n"/>
      <c r="I15" s="4" t="n"/>
      <c r="J15" s="8" t="n"/>
      <c r="K15" s="9">
        <f>IF(D15="","",IFERROR(VLOOKUP(D15,'Číselníky a pokyny'!$A$4:$C$11,3,FALSE),""))</f>
        <v/>
      </c>
      <c r="L15" s="10">
        <f>IF(OR(H15="",J15=""),"",IFERROR(H15*J15,""))</f>
        <v/>
      </c>
      <c r="M15" s="10">
        <f>IF(OR(L15="",K15=""),"",IFERROR(L15*K15,""))</f>
        <v/>
      </c>
      <c r="N15" s="10">
        <f>IF(OR(L15="",M15=""),"",IFERROR(L15+M15,""))</f>
        <v/>
      </c>
      <c r="O15" s="4" t="n"/>
      <c r="P15" s="4" t="n"/>
      <c r="Q15" s="6" t="n"/>
      <c r="R15" s="6" t="n"/>
      <c r="S15" s="11">
        <f>IF(C15="","",IFERROR(IF(C15&lt;TODAY(),"Po termíne",IF(C15-TODAY()&lt;=7,"Blíži sa termín","V poriadku")),""))</f>
        <v/>
      </c>
    </row>
    <row r="16">
      <c r="A16" s="4" t="n"/>
      <c r="B16" s="5" t="n"/>
      <c r="C16" s="5" t="n"/>
      <c r="D16" s="4" t="n"/>
      <c r="E16" s="6" t="n"/>
      <c r="F16" s="6" t="n"/>
      <c r="G16" s="6" t="n"/>
      <c r="H16" s="7" t="n"/>
      <c r="I16" s="4" t="n"/>
      <c r="J16" s="8" t="n"/>
      <c r="K16" s="9">
        <f>IF(D16="","",IFERROR(VLOOKUP(D16,'Číselníky a pokyny'!$A$4:$C$11,3,FALSE),""))</f>
        <v/>
      </c>
      <c r="L16" s="10">
        <f>IF(OR(H16="",J16=""),"",IFERROR(H16*J16,""))</f>
        <v/>
      </c>
      <c r="M16" s="10">
        <f>IF(OR(L16="",K16=""),"",IFERROR(L16*K16,""))</f>
        <v/>
      </c>
      <c r="N16" s="10">
        <f>IF(OR(L16="",M16=""),"",IFERROR(L16+M16,""))</f>
        <v/>
      </c>
      <c r="O16" s="4" t="n"/>
      <c r="P16" s="4" t="n"/>
      <c r="Q16" s="6" t="n"/>
      <c r="R16" s="6" t="n"/>
      <c r="S16" s="11">
        <f>IF(C16="","",IFERROR(IF(C16&lt;TODAY(),"Po termíne",IF(C16-TODAY()&lt;=7,"Blíži sa termín","V poriadku")),""))</f>
        <v/>
      </c>
    </row>
    <row r="17">
      <c r="A17" s="4" t="n"/>
      <c r="B17" s="5" t="n"/>
      <c r="C17" s="5" t="n"/>
      <c r="D17" s="4" t="n"/>
      <c r="E17" s="6" t="n"/>
      <c r="F17" s="6" t="n"/>
      <c r="G17" s="6" t="n"/>
      <c r="H17" s="7" t="n"/>
      <c r="I17" s="4" t="n"/>
      <c r="J17" s="8" t="n"/>
      <c r="K17" s="9">
        <f>IF(D17="","",IFERROR(VLOOKUP(D17,'Číselníky a pokyny'!$A$4:$C$11,3,FALSE),""))</f>
        <v/>
      </c>
      <c r="L17" s="10">
        <f>IF(OR(H17="",J17=""),"",IFERROR(H17*J17,""))</f>
        <v/>
      </c>
      <c r="M17" s="10">
        <f>IF(OR(L17="",K17=""),"",IFERROR(L17*K17,""))</f>
        <v/>
      </c>
      <c r="N17" s="10">
        <f>IF(OR(L17="",M17=""),"",IFERROR(L17+M17,""))</f>
        <v/>
      </c>
      <c r="O17" s="4" t="n"/>
      <c r="P17" s="4" t="n"/>
      <c r="Q17" s="6" t="n"/>
      <c r="R17" s="6" t="n"/>
      <c r="S17" s="11">
        <f>IF(C17="","",IFERROR(IF(C17&lt;TODAY(),"Po termíne",IF(C17-TODAY()&lt;=7,"Blíži sa termín","V poriadku")),""))</f>
        <v/>
      </c>
    </row>
    <row r="18">
      <c r="A18" s="4" t="n"/>
      <c r="B18" s="5" t="n"/>
      <c r="C18" s="5" t="n"/>
      <c r="D18" s="4" t="n"/>
      <c r="E18" s="6" t="n"/>
      <c r="F18" s="6" t="n"/>
      <c r="G18" s="6" t="n"/>
      <c r="H18" s="7" t="n"/>
      <c r="I18" s="4" t="n"/>
      <c r="J18" s="8" t="n"/>
      <c r="K18" s="9">
        <f>IF(D18="","",IFERROR(VLOOKUP(D18,'Číselníky a pokyny'!$A$4:$C$11,3,FALSE),""))</f>
        <v/>
      </c>
      <c r="L18" s="10">
        <f>IF(OR(H18="",J18=""),"",IFERROR(H18*J18,""))</f>
        <v/>
      </c>
      <c r="M18" s="10">
        <f>IF(OR(L18="",K18=""),"",IFERROR(L18*K18,""))</f>
        <v/>
      </c>
      <c r="N18" s="10">
        <f>IF(OR(L18="",M18=""),"",IFERROR(L18+M18,""))</f>
        <v/>
      </c>
      <c r="O18" s="4" t="n"/>
      <c r="P18" s="4" t="n"/>
      <c r="Q18" s="6" t="n"/>
      <c r="R18" s="6" t="n"/>
      <c r="S18" s="11">
        <f>IF(C18="","",IFERROR(IF(C18&lt;TODAY(),"Po termíne",IF(C18-TODAY()&lt;=7,"Blíži sa termín","V poriadku")),""))</f>
        <v/>
      </c>
    </row>
    <row r="19">
      <c r="A19" s="4" t="n"/>
      <c r="B19" s="5" t="n"/>
      <c r="C19" s="5" t="n"/>
      <c r="D19" s="4" t="n"/>
      <c r="E19" s="6" t="n"/>
      <c r="F19" s="6" t="n"/>
      <c r="G19" s="6" t="n"/>
      <c r="H19" s="7" t="n"/>
      <c r="I19" s="4" t="n"/>
      <c r="J19" s="8" t="n"/>
      <c r="K19" s="9">
        <f>IF(D19="","",IFERROR(VLOOKUP(D19,'Číselníky a pokyny'!$A$4:$C$11,3,FALSE),""))</f>
        <v/>
      </c>
      <c r="L19" s="10">
        <f>IF(OR(H19="",J19=""),"",IFERROR(H19*J19,""))</f>
        <v/>
      </c>
      <c r="M19" s="10">
        <f>IF(OR(L19="",K19=""),"",IFERROR(L19*K19,""))</f>
        <v/>
      </c>
      <c r="N19" s="10">
        <f>IF(OR(L19="",M19=""),"",IFERROR(L19+M19,""))</f>
        <v/>
      </c>
      <c r="O19" s="4" t="n"/>
      <c r="P19" s="4" t="n"/>
      <c r="Q19" s="6" t="n"/>
      <c r="R19" s="6" t="n"/>
      <c r="S19" s="11">
        <f>IF(C19="","",IFERROR(IF(C19&lt;TODAY(),"Po termíne",IF(C19-TODAY()&lt;=7,"Blíži sa termín","V poriadku")),""))</f>
        <v/>
      </c>
    </row>
    <row r="20">
      <c r="A20" s="4" t="n"/>
      <c r="B20" s="5" t="n"/>
      <c r="C20" s="5" t="n"/>
      <c r="D20" s="4" t="n"/>
      <c r="E20" s="6" t="n"/>
      <c r="F20" s="6" t="n"/>
      <c r="G20" s="6" t="n"/>
      <c r="H20" s="7" t="n"/>
      <c r="I20" s="4" t="n"/>
      <c r="J20" s="8" t="n"/>
      <c r="K20" s="9">
        <f>IF(D20="","",IFERROR(VLOOKUP(D20,'Číselníky a pokyny'!$A$4:$C$11,3,FALSE),""))</f>
        <v/>
      </c>
      <c r="L20" s="10">
        <f>IF(OR(H20="",J20=""),"",IFERROR(H20*J20,""))</f>
        <v/>
      </c>
      <c r="M20" s="10">
        <f>IF(OR(L20="",K20=""),"",IFERROR(L20*K20,""))</f>
        <v/>
      </c>
      <c r="N20" s="10">
        <f>IF(OR(L20="",M20=""),"",IFERROR(L20+M20,""))</f>
        <v/>
      </c>
      <c r="O20" s="4" t="n"/>
      <c r="P20" s="4" t="n"/>
      <c r="Q20" s="6" t="n"/>
      <c r="R20" s="6" t="n"/>
      <c r="S20" s="11">
        <f>IF(C20="","",IFERROR(IF(C20&lt;TODAY(),"Po termíne",IF(C20-TODAY()&lt;=7,"Blíži sa termín","V poriadku")),""))</f>
        <v/>
      </c>
    </row>
    <row r="21">
      <c r="A21" s="4" t="n"/>
      <c r="B21" s="5" t="n"/>
      <c r="C21" s="5" t="n"/>
      <c r="D21" s="4" t="n"/>
      <c r="E21" s="6" t="n"/>
      <c r="F21" s="6" t="n"/>
      <c r="G21" s="6" t="n"/>
      <c r="H21" s="7" t="n"/>
      <c r="I21" s="4" t="n"/>
      <c r="J21" s="8" t="n"/>
      <c r="K21" s="9">
        <f>IF(D21="","",IFERROR(VLOOKUP(D21,'Číselníky a pokyny'!$A$4:$C$11,3,FALSE),""))</f>
        <v/>
      </c>
      <c r="L21" s="10">
        <f>IF(OR(H21="",J21=""),"",IFERROR(H21*J21,""))</f>
        <v/>
      </c>
      <c r="M21" s="10">
        <f>IF(OR(L21="",K21=""),"",IFERROR(L21*K21,""))</f>
        <v/>
      </c>
      <c r="N21" s="10">
        <f>IF(OR(L21="",M21=""),"",IFERROR(L21+M21,""))</f>
        <v/>
      </c>
      <c r="O21" s="4" t="n"/>
      <c r="P21" s="4" t="n"/>
      <c r="Q21" s="6" t="n"/>
      <c r="R21" s="6" t="n"/>
      <c r="S21" s="11">
        <f>IF(C21="","",IFERROR(IF(C21&lt;TODAY(),"Po termíne",IF(C21-TODAY()&lt;=7,"Blíži sa termín","V poriadku")),""))</f>
        <v/>
      </c>
    </row>
    <row r="22">
      <c r="A22" s="4" t="n"/>
      <c r="B22" s="5" t="n"/>
      <c r="C22" s="5" t="n"/>
      <c r="D22" s="4" t="n"/>
      <c r="E22" s="6" t="n"/>
      <c r="F22" s="6" t="n"/>
      <c r="G22" s="6" t="n"/>
      <c r="H22" s="7" t="n"/>
      <c r="I22" s="4" t="n"/>
      <c r="J22" s="8" t="n"/>
      <c r="K22" s="9">
        <f>IF(D22="","",IFERROR(VLOOKUP(D22,'Číselníky a pokyny'!$A$4:$C$11,3,FALSE),""))</f>
        <v/>
      </c>
      <c r="L22" s="10">
        <f>IF(OR(H22="",J22=""),"",IFERROR(H22*J22,""))</f>
        <v/>
      </c>
      <c r="M22" s="10">
        <f>IF(OR(L22="",K22=""),"",IFERROR(L22*K22,""))</f>
        <v/>
      </c>
      <c r="N22" s="10">
        <f>IF(OR(L22="",M22=""),"",IFERROR(L22+M22,""))</f>
        <v/>
      </c>
      <c r="O22" s="4" t="n"/>
      <c r="P22" s="4" t="n"/>
      <c r="Q22" s="6" t="n"/>
      <c r="R22" s="6" t="n"/>
      <c r="S22" s="11">
        <f>IF(C22="","",IFERROR(IF(C22&lt;TODAY(),"Po termíne",IF(C22-TODAY()&lt;=7,"Blíži sa termín","V poriadku")),""))</f>
        <v/>
      </c>
    </row>
    <row r="23">
      <c r="A23" s="4" t="n"/>
      <c r="B23" s="5" t="n"/>
      <c r="C23" s="5" t="n"/>
      <c r="D23" s="4" t="n"/>
      <c r="E23" s="6" t="n"/>
      <c r="F23" s="6" t="n"/>
      <c r="G23" s="6" t="n"/>
      <c r="H23" s="7" t="n"/>
      <c r="I23" s="4" t="n"/>
      <c r="J23" s="8" t="n"/>
      <c r="K23" s="9">
        <f>IF(D23="","",IFERROR(VLOOKUP(D23,'Číselníky a pokyny'!$A$4:$C$11,3,FALSE),""))</f>
        <v/>
      </c>
      <c r="L23" s="10">
        <f>IF(OR(H23="",J23=""),"",IFERROR(H23*J23,""))</f>
        <v/>
      </c>
      <c r="M23" s="10">
        <f>IF(OR(L23="",K23=""),"",IFERROR(L23*K23,""))</f>
        <v/>
      </c>
      <c r="N23" s="10">
        <f>IF(OR(L23="",M23=""),"",IFERROR(L23+M23,""))</f>
        <v/>
      </c>
      <c r="O23" s="4" t="n"/>
      <c r="P23" s="4" t="n"/>
      <c r="Q23" s="6" t="n"/>
      <c r="R23" s="6" t="n"/>
      <c r="S23" s="11">
        <f>IF(C23="","",IFERROR(IF(C23&lt;TODAY(),"Po termíne",IF(C23-TODAY()&lt;=7,"Blíži sa termín","V poriadku")),""))</f>
        <v/>
      </c>
    </row>
    <row r="24">
      <c r="A24" s="4" t="n"/>
      <c r="B24" s="5" t="n"/>
      <c r="C24" s="5" t="n"/>
      <c r="D24" s="4" t="n"/>
      <c r="E24" s="6" t="n"/>
      <c r="F24" s="6" t="n"/>
      <c r="G24" s="6" t="n"/>
      <c r="H24" s="7" t="n"/>
      <c r="I24" s="4" t="n"/>
      <c r="J24" s="8" t="n"/>
      <c r="K24" s="9">
        <f>IF(D24="","",IFERROR(VLOOKUP(D24,'Číselníky a pokyny'!$A$4:$C$11,3,FALSE),""))</f>
        <v/>
      </c>
      <c r="L24" s="10">
        <f>IF(OR(H24="",J24=""),"",IFERROR(H24*J24,""))</f>
        <v/>
      </c>
      <c r="M24" s="10">
        <f>IF(OR(L24="",K24=""),"",IFERROR(L24*K24,""))</f>
        <v/>
      </c>
      <c r="N24" s="10">
        <f>IF(OR(L24="",M24=""),"",IFERROR(L24+M24,""))</f>
        <v/>
      </c>
      <c r="O24" s="4" t="n"/>
      <c r="P24" s="4" t="n"/>
      <c r="Q24" s="6" t="n"/>
      <c r="R24" s="6" t="n"/>
      <c r="S24" s="11">
        <f>IF(C24="","",IFERROR(IF(C24&lt;TODAY(),"Po termíne",IF(C24-TODAY()&lt;=7,"Blíži sa termín","V poriadku")),""))</f>
        <v/>
      </c>
    </row>
    <row r="25">
      <c r="A25" s="4" t="n"/>
      <c r="B25" s="5" t="n"/>
      <c r="C25" s="5" t="n"/>
      <c r="D25" s="4" t="n"/>
      <c r="E25" s="6" t="n"/>
      <c r="F25" s="6" t="n"/>
      <c r="G25" s="6" t="n"/>
      <c r="H25" s="7" t="n"/>
      <c r="I25" s="4" t="n"/>
      <c r="J25" s="8" t="n"/>
      <c r="K25" s="9">
        <f>IF(D25="","",IFERROR(VLOOKUP(D25,'Číselníky a pokyny'!$A$4:$C$11,3,FALSE),""))</f>
        <v/>
      </c>
      <c r="L25" s="10">
        <f>IF(OR(H25="",J25=""),"",IFERROR(H25*J25,""))</f>
        <v/>
      </c>
      <c r="M25" s="10">
        <f>IF(OR(L25="",K25=""),"",IFERROR(L25*K25,""))</f>
        <v/>
      </c>
      <c r="N25" s="10">
        <f>IF(OR(L25="",M25=""),"",IFERROR(L25+M25,""))</f>
        <v/>
      </c>
      <c r="O25" s="4" t="n"/>
      <c r="P25" s="4" t="n"/>
      <c r="Q25" s="6" t="n"/>
      <c r="R25" s="6" t="n"/>
      <c r="S25" s="11">
        <f>IF(C25="","",IFERROR(IF(C25&lt;TODAY(),"Po termíne",IF(C25-TODAY()&lt;=7,"Blíži sa termín","V poriadku")),""))</f>
        <v/>
      </c>
    </row>
    <row r="26">
      <c r="A26" s="4" t="n"/>
      <c r="B26" s="5" t="n"/>
      <c r="C26" s="5" t="n"/>
      <c r="D26" s="4" t="n"/>
      <c r="E26" s="6" t="n"/>
      <c r="F26" s="6" t="n"/>
      <c r="G26" s="6" t="n"/>
      <c r="H26" s="7" t="n"/>
      <c r="I26" s="4" t="n"/>
      <c r="J26" s="8" t="n"/>
      <c r="K26" s="9">
        <f>IF(D26="","",IFERROR(VLOOKUP(D26,'Číselníky a pokyny'!$A$4:$C$11,3,FALSE),""))</f>
        <v/>
      </c>
      <c r="L26" s="10">
        <f>IF(OR(H26="",J26=""),"",IFERROR(H26*J26,""))</f>
        <v/>
      </c>
      <c r="M26" s="10">
        <f>IF(OR(L26="",K26=""),"",IFERROR(L26*K26,""))</f>
        <v/>
      </c>
      <c r="N26" s="10">
        <f>IF(OR(L26="",M26=""),"",IFERROR(L26+M26,""))</f>
        <v/>
      </c>
      <c r="O26" s="4" t="n"/>
      <c r="P26" s="4" t="n"/>
      <c r="Q26" s="6" t="n"/>
      <c r="R26" s="6" t="n"/>
      <c r="S26" s="11">
        <f>IF(C26="","",IFERROR(IF(C26&lt;TODAY(),"Po termíne",IF(C26-TODAY()&lt;=7,"Blíži sa termín","V poriadku")),""))</f>
        <v/>
      </c>
    </row>
    <row r="27">
      <c r="A27" s="4" t="n"/>
      <c r="B27" s="5" t="n"/>
      <c r="C27" s="5" t="n"/>
      <c r="D27" s="4" t="n"/>
      <c r="E27" s="6" t="n"/>
      <c r="F27" s="6" t="n"/>
      <c r="G27" s="6" t="n"/>
      <c r="H27" s="7" t="n"/>
      <c r="I27" s="4" t="n"/>
      <c r="J27" s="8" t="n"/>
      <c r="K27" s="9">
        <f>IF(D27="","",IFERROR(VLOOKUP(D27,'Číselníky a pokyny'!$A$4:$C$11,3,FALSE),""))</f>
        <v/>
      </c>
      <c r="L27" s="10">
        <f>IF(OR(H27="",J27=""),"",IFERROR(H27*J27,""))</f>
        <v/>
      </c>
      <c r="M27" s="10">
        <f>IF(OR(L27="",K27=""),"",IFERROR(L27*K27,""))</f>
        <v/>
      </c>
      <c r="N27" s="10">
        <f>IF(OR(L27="",M27=""),"",IFERROR(L27+M27,""))</f>
        <v/>
      </c>
      <c r="O27" s="4" t="n"/>
      <c r="P27" s="4" t="n"/>
      <c r="Q27" s="6" t="n"/>
      <c r="R27" s="6" t="n"/>
      <c r="S27" s="11">
        <f>IF(C27="","",IFERROR(IF(C27&lt;TODAY(),"Po termíne",IF(C27-TODAY()&lt;=7,"Blíži sa termín","V poriadku")),""))</f>
        <v/>
      </c>
    </row>
    <row r="28">
      <c r="A28" s="4" t="n"/>
      <c r="B28" s="5" t="n"/>
      <c r="C28" s="5" t="n"/>
      <c r="D28" s="4" t="n"/>
      <c r="E28" s="6" t="n"/>
      <c r="F28" s="6" t="n"/>
      <c r="G28" s="6" t="n"/>
      <c r="H28" s="7" t="n"/>
      <c r="I28" s="4" t="n"/>
      <c r="J28" s="8" t="n"/>
      <c r="K28" s="9">
        <f>IF(D28="","",IFERROR(VLOOKUP(D28,'Číselníky a pokyny'!$A$4:$C$11,3,FALSE),""))</f>
        <v/>
      </c>
      <c r="L28" s="10">
        <f>IF(OR(H28="",J28=""),"",IFERROR(H28*J28,""))</f>
        <v/>
      </c>
      <c r="M28" s="10">
        <f>IF(OR(L28="",K28=""),"",IFERROR(L28*K28,""))</f>
        <v/>
      </c>
      <c r="N28" s="10">
        <f>IF(OR(L28="",M28=""),"",IFERROR(L28+M28,""))</f>
        <v/>
      </c>
      <c r="O28" s="4" t="n"/>
      <c r="P28" s="4" t="n"/>
      <c r="Q28" s="6" t="n"/>
      <c r="R28" s="6" t="n"/>
      <c r="S28" s="11">
        <f>IF(C28="","",IFERROR(IF(C28&lt;TODAY(),"Po termíne",IF(C28-TODAY()&lt;=7,"Blíži sa termín","V poriadku")),""))</f>
        <v/>
      </c>
    </row>
    <row r="29">
      <c r="A29" s="4" t="n"/>
      <c r="B29" s="5" t="n"/>
      <c r="C29" s="5" t="n"/>
      <c r="D29" s="4" t="n"/>
      <c r="E29" s="6" t="n"/>
      <c r="F29" s="6" t="n"/>
      <c r="G29" s="6" t="n"/>
      <c r="H29" s="7" t="n"/>
      <c r="I29" s="4" t="n"/>
      <c r="J29" s="8" t="n"/>
      <c r="K29" s="9">
        <f>IF(D29="","",IFERROR(VLOOKUP(D29,'Číselníky a pokyny'!$A$4:$C$11,3,FALSE),""))</f>
        <v/>
      </c>
      <c r="L29" s="10">
        <f>IF(OR(H29="",J29=""),"",IFERROR(H29*J29,""))</f>
        <v/>
      </c>
      <c r="M29" s="10">
        <f>IF(OR(L29="",K29=""),"",IFERROR(L29*K29,""))</f>
        <v/>
      </c>
      <c r="N29" s="10">
        <f>IF(OR(L29="",M29=""),"",IFERROR(L29+M29,""))</f>
        <v/>
      </c>
      <c r="O29" s="4" t="n"/>
      <c r="P29" s="4" t="n"/>
      <c r="Q29" s="6" t="n"/>
      <c r="R29" s="6" t="n"/>
      <c r="S29" s="11">
        <f>IF(C29="","",IFERROR(IF(C29&lt;TODAY(),"Po termíne",IF(C29-TODAY()&lt;=7,"Blíži sa termín","V poriadku")),""))</f>
        <v/>
      </c>
    </row>
    <row r="30">
      <c r="A30" s="4" t="n"/>
      <c r="B30" s="5" t="n"/>
      <c r="C30" s="5" t="n"/>
      <c r="D30" s="4" t="n"/>
      <c r="E30" s="6" t="n"/>
      <c r="F30" s="6" t="n"/>
      <c r="G30" s="6" t="n"/>
      <c r="H30" s="7" t="n"/>
      <c r="I30" s="4" t="n"/>
      <c r="J30" s="8" t="n"/>
      <c r="K30" s="9">
        <f>IF(D30="","",IFERROR(VLOOKUP(D30,'Číselníky a pokyny'!$A$4:$C$11,3,FALSE),""))</f>
        <v/>
      </c>
      <c r="L30" s="10">
        <f>IF(OR(H30="",J30=""),"",IFERROR(H30*J30,""))</f>
        <v/>
      </c>
      <c r="M30" s="10">
        <f>IF(OR(L30="",K30=""),"",IFERROR(L30*K30,""))</f>
        <v/>
      </c>
      <c r="N30" s="10">
        <f>IF(OR(L30="",M30=""),"",IFERROR(L30+M30,""))</f>
        <v/>
      </c>
      <c r="O30" s="4" t="n"/>
      <c r="P30" s="4" t="n"/>
      <c r="Q30" s="6" t="n"/>
      <c r="R30" s="6" t="n"/>
      <c r="S30" s="11">
        <f>IF(C30="","",IFERROR(IF(C30&lt;TODAY(),"Po termíne",IF(C30-TODAY()&lt;=7,"Blíži sa termín","V poriadku")),""))</f>
        <v/>
      </c>
    </row>
    <row r="31">
      <c r="A31" s="4" t="n"/>
      <c r="B31" s="5" t="n"/>
      <c r="C31" s="5" t="n"/>
      <c r="D31" s="4" t="n"/>
      <c r="E31" s="6" t="n"/>
      <c r="F31" s="6" t="n"/>
      <c r="G31" s="6" t="n"/>
      <c r="H31" s="7" t="n"/>
      <c r="I31" s="4" t="n"/>
      <c r="J31" s="8" t="n"/>
      <c r="K31" s="9">
        <f>IF(D31="","",IFERROR(VLOOKUP(D31,'Číselníky a pokyny'!$A$4:$C$11,3,FALSE),""))</f>
        <v/>
      </c>
      <c r="L31" s="10">
        <f>IF(OR(H31="",J31=""),"",IFERROR(H31*J31,""))</f>
        <v/>
      </c>
      <c r="M31" s="10">
        <f>IF(OR(L31="",K31=""),"",IFERROR(L31*K31,""))</f>
        <v/>
      </c>
      <c r="N31" s="10">
        <f>IF(OR(L31="",M31=""),"",IFERROR(L31+M31,""))</f>
        <v/>
      </c>
      <c r="O31" s="4" t="n"/>
      <c r="P31" s="4" t="n"/>
      <c r="Q31" s="6" t="n"/>
      <c r="R31" s="6" t="n"/>
      <c r="S31" s="11">
        <f>IF(C31="","",IFERROR(IF(C31&lt;TODAY(),"Po termíne",IF(C31-TODAY()&lt;=7,"Blíži sa termín","V poriadku")),""))</f>
        <v/>
      </c>
    </row>
    <row r="32">
      <c r="A32" s="4" t="n"/>
      <c r="B32" s="5" t="n"/>
      <c r="C32" s="5" t="n"/>
      <c r="D32" s="4" t="n"/>
      <c r="E32" s="6" t="n"/>
      <c r="F32" s="6" t="n"/>
      <c r="G32" s="6" t="n"/>
      <c r="H32" s="7" t="n"/>
      <c r="I32" s="4" t="n"/>
      <c r="J32" s="8" t="n"/>
      <c r="K32" s="9">
        <f>IF(D32="","",IFERROR(VLOOKUP(D32,'Číselníky a pokyny'!$A$4:$C$11,3,FALSE),""))</f>
        <v/>
      </c>
      <c r="L32" s="10">
        <f>IF(OR(H32="",J32=""),"",IFERROR(H32*J32,""))</f>
        <v/>
      </c>
      <c r="M32" s="10">
        <f>IF(OR(L32="",K32=""),"",IFERROR(L32*K32,""))</f>
        <v/>
      </c>
      <c r="N32" s="10">
        <f>IF(OR(L32="",M32=""),"",IFERROR(L32+M32,""))</f>
        <v/>
      </c>
      <c r="O32" s="4" t="n"/>
      <c r="P32" s="4" t="n"/>
      <c r="Q32" s="6" t="n"/>
      <c r="R32" s="6" t="n"/>
      <c r="S32" s="11">
        <f>IF(C32="","",IFERROR(IF(C32&lt;TODAY(),"Po termíne",IF(C32-TODAY()&lt;=7,"Blíži sa termín","V poriadku")),""))</f>
        <v/>
      </c>
    </row>
    <row r="33">
      <c r="A33" s="4" t="n"/>
      <c r="B33" s="5" t="n"/>
      <c r="C33" s="5" t="n"/>
      <c r="D33" s="4" t="n"/>
      <c r="E33" s="6" t="n"/>
      <c r="F33" s="6" t="n"/>
      <c r="G33" s="6" t="n"/>
      <c r="H33" s="7" t="n"/>
      <c r="I33" s="4" t="n"/>
      <c r="J33" s="8" t="n"/>
      <c r="K33" s="9">
        <f>IF(D33="","",IFERROR(VLOOKUP(D33,'Číselníky a pokyny'!$A$4:$C$11,3,FALSE),""))</f>
        <v/>
      </c>
      <c r="L33" s="10">
        <f>IF(OR(H33="",J33=""),"",IFERROR(H33*J33,""))</f>
        <v/>
      </c>
      <c r="M33" s="10">
        <f>IF(OR(L33="",K33=""),"",IFERROR(L33*K33,""))</f>
        <v/>
      </c>
      <c r="N33" s="10">
        <f>IF(OR(L33="",M33=""),"",IFERROR(L33+M33,""))</f>
        <v/>
      </c>
      <c r="O33" s="4" t="n"/>
      <c r="P33" s="4" t="n"/>
      <c r="Q33" s="6" t="n"/>
      <c r="R33" s="6" t="n"/>
      <c r="S33" s="11">
        <f>IF(C33="","",IFERROR(IF(C33&lt;TODAY(),"Po termíne",IF(C33-TODAY()&lt;=7,"Blíži sa termín","V poriadku")),""))</f>
        <v/>
      </c>
    </row>
    <row r="34">
      <c r="A34" s="4" t="n"/>
      <c r="B34" s="5" t="n"/>
      <c r="C34" s="5" t="n"/>
      <c r="D34" s="4" t="n"/>
      <c r="E34" s="6" t="n"/>
      <c r="F34" s="6" t="n"/>
      <c r="G34" s="6" t="n"/>
      <c r="H34" s="7" t="n"/>
      <c r="I34" s="4" t="n"/>
      <c r="J34" s="8" t="n"/>
      <c r="K34" s="9">
        <f>IF(D34="","",IFERROR(VLOOKUP(D34,'Číselníky a pokyny'!$A$4:$C$11,3,FALSE),""))</f>
        <v/>
      </c>
      <c r="L34" s="10">
        <f>IF(OR(H34="",J34=""),"",IFERROR(H34*J34,""))</f>
        <v/>
      </c>
      <c r="M34" s="10">
        <f>IF(OR(L34="",K34=""),"",IFERROR(L34*K34,""))</f>
        <v/>
      </c>
      <c r="N34" s="10">
        <f>IF(OR(L34="",M34=""),"",IFERROR(L34+M34,""))</f>
        <v/>
      </c>
      <c r="O34" s="4" t="n"/>
      <c r="P34" s="4" t="n"/>
      <c r="Q34" s="6" t="n"/>
      <c r="R34" s="6" t="n"/>
      <c r="S34" s="11">
        <f>IF(C34="","",IFERROR(IF(C34&lt;TODAY(),"Po termíne",IF(C34-TODAY()&lt;=7,"Blíži sa termín","V poriadku")),""))</f>
        <v/>
      </c>
    </row>
    <row r="35">
      <c r="A35" s="4" t="n"/>
      <c r="B35" s="5" t="n"/>
      <c r="C35" s="5" t="n"/>
      <c r="D35" s="4" t="n"/>
      <c r="E35" s="6" t="n"/>
      <c r="F35" s="6" t="n"/>
      <c r="G35" s="6" t="n"/>
      <c r="H35" s="7" t="n"/>
      <c r="I35" s="4" t="n"/>
      <c r="J35" s="8" t="n"/>
      <c r="K35" s="9">
        <f>IF(D35="","",IFERROR(VLOOKUP(D35,'Číselníky a pokyny'!$A$4:$C$11,3,FALSE),""))</f>
        <v/>
      </c>
      <c r="L35" s="10">
        <f>IF(OR(H35="",J35=""),"",IFERROR(H35*J35,""))</f>
        <v/>
      </c>
      <c r="M35" s="10">
        <f>IF(OR(L35="",K35=""),"",IFERROR(L35*K35,""))</f>
        <v/>
      </c>
      <c r="N35" s="10">
        <f>IF(OR(L35="",M35=""),"",IFERROR(L35+M35,""))</f>
        <v/>
      </c>
      <c r="O35" s="4" t="n"/>
      <c r="P35" s="4" t="n"/>
      <c r="Q35" s="6" t="n"/>
      <c r="R35" s="6" t="n"/>
      <c r="S35" s="11">
        <f>IF(C35="","",IFERROR(IF(C35&lt;TODAY(),"Po termíne",IF(C35-TODAY()&lt;=7,"Blíži sa termín","V poriadku")),""))</f>
        <v/>
      </c>
    </row>
    <row r="36">
      <c r="A36" s="4" t="n"/>
      <c r="B36" s="5" t="n"/>
      <c r="C36" s="5" t="n"/>
      <c r="D36" s="4" t="n"/>
      <c r="E36" s="6" t="n"/>
      <c r="F36" s="6" t="n"/>
      <c r="G36" s="6" t="n"/>
      <c r="H36" s="7" t="n"/>
      <c r="I36" s="4" t="n"/>
      <c r="J36" s="8" t="n"/>
      <c r="K36" s="9">
        <f>IF(D36="","",IFERROR(VLOOKUP(D36,'Číselníky a pokyny'!$A$4:$C$11,3,FALSE),""))</f>
        <v/>
      </c>
      <c r="L36" s="10">
        <f>IF(OR(H36="",J36=""),"",IFERROR(H36*J36,""))</f>
        <v/>
      </c>
      <c r="M36" s="10">
        <f>IF(OR(L36="",K36=""),"",IFERROR(L36*K36,""))</f>
        <v/>
      </c>
      <c r="N36" s="10">
        <f>IF(OR(L36="",M36=""),"",IFERROR(L36+M36,""))</f>
        <v/>
      </c>
      <c r="O36" s="4" t="n"/>
      <c r="P36" s="4" t="n"/>
      <c r="Q36" s="6" t="n"/>
      <c r="R36" s="6" t="n"/>
      <c r="S36" s="11">
        <f>IF(C36="","",IFERROR(IF(C36&lt;TODAY(),"Po termíne",IF(C36-TODAY()&lt;=7,"Blíži sa termín","V poriadku")),""))</f>
        <v/>
      </c>
    </row>
    <row r="37">
      <c r="A37" s="4" t="n"/>
      <c r="B37" s="5" t="n"/>
      <c r="C37" s="5" t="n"/>
      <c r="D37" s="4" t="n"/>
      <c r="E37" s="6" t="n"/>
      <c r="F37" s="6" t="n"/>
      <c r="G37" s="6" t="n"/>
      <c r="H37" s="7" t="n"/>
      <c r="I37" s="4" t="n"/>
      <c r="J37" s="8" t="n"/>
      <c r="K37" s="9">
        <f>IF(D37="","",IFERROR(VLOOKUP(D37,'Číselníky a pokyny'!$A$4:$C$11,3,FALSE),""))</f>
        <v/>
      </c>
      <c r="L37" s="10">
        <f>IF(OR(H37="",J37=""),"",IFERROR(H37*J37,""))</f>
        <v/>
      </c>
      <c r="M37" s="10">
        <f>IF(OR(L37="",K37=""),"",IFERROR(L37*K37,""))</f>
        <v/>
      </c>
      <c r="N37" s="10">
        <f>IF(OR(L37="",M37=""),"",IFERROR(L37+M37,""))</f>
        <v/>
      </c>
      <c r="O37" s="4" t="n"/>
      <c r="P37" s="4" t="n"/>
      <c r="Q37" s="6" t="n"/>
      <c r="R37" s="6" t="n"/>
      <c r="S37" s="11">
        <f>IF(C37="","",IFERROR(IF(C37&lt;TODAY(),"Po termíne",IF(C37-TODAY()&lt;=7,"Blíži sa termín","V poriadku")),""))</f>
        <v/>
      </c>
    </row>
    <row r="38">
      <c r="A38" s="4" t="n"/>
      <c r="B38" s="5" t="n"/>
      <c r="C38" s="5" t="n"/>
      <c r="D38" s="4" t="n"/>
      <c r="E38" s="6" t="n"/>
      <c r="F38" s="6" t="n"/>
      <c r="G38" s="6" t="n"/>
      <c r="H38" s="7" t="n"/>
      <c r="I38" s="4" t="n"/>
      <c r="J38" s="8" t="n"/>
      <c r="K38" s="9">
        <f>IF(D38="","",IFERROR(VLOOKUP(D38,'Číselníky a pokyny'!$A$4:$C$11,3,FALSE),""))</f>
        <v/>
      </c>
      <c r="L38" s="10">
        <f>IF(OR(H38="",J38=""),"",IFERROR(H38*J38,""))</f>
        <v/>
      </c>
      <c r="M38" s="10">
        <f>IF(OR(L38="",K38=""),"",IFERROR(L38*K38,""))</f>
        <v/>
      </c>
      <c r="N38" s="10">
        <f>IF(OR(L38="",M38=""),"",IFERROR(L38+M38,""))</f>
        <v/>
      </c>
      <c r="O38" s="4" t="n"/>
      <c r="P38" s="4" t="n"/>
      <c r="Q38" s="6" t="n"/>
      <c r="R38" s="6" t="n"/>
      <c r="S38" s="11">
        <f>IF(C38="","",IFERROR(IF(C38&lt;TODAY(),"Po termíne",IF(C38-TODAY()&lt;=7,"Blíži sa termín","V poriadku")),""))</f>
        <v/>
      </c>
    </row>
    <row r="39">
      <c r="A39" s="4" t="n"/>
      <c r="B39" s="5" t="n"/>
      <c r="C39" s="5" t="n"/>
      <c r="D39" s="4" t="n"/>
      <c r="E39" s="6" t="n"/>
      <c r="F39" s="6" t="n"/>
      <c r="G39" s="6" t="n"/>
      <c r="H39" s="7" t="n"/>
      <c r="I39" s="4" t="n"/>
      <c r="J39" s="8" t="n"/>
      <c r="K39" s="9">
        <f>IF(D39="","",IFERROR(VLOOKUP(D39,'Číselníky a pokyny'!$A$4:$C$11,3,FALSE),""))</f>
        <v/>
      </c>
      <c r="L39" s="10">
        <f>IF(OR(H39="",J39=""),"",IFERROR(H39*J39,""))</f>
        <v/>
      </c>
      <c r="M39" s="10">
        <f>IF(OR(L39="",K39=""),"",IFERROR(L39*K39,""))</f>
        <v/>
      </c>
      <c r="N39" s="10">
        <f>IF(OR(L39="",M39=""),"",IFERROR(L39+M39,""))</f>
        <v/>
      </c>
      <c r="O39" s="4" t="n"/>
      <c r="P39" s="4" t="n"/>
      <c r="Q39" s="6" t="n"/>
      <c r="R39" s="6" t="n"/>
      <c r="S39" s="11">
        <f>IF(C39="","",IFERROR(IF(C39&lt;TODAY(),"Po termíne",IF(C39-TODAY()&lt;=7,"Blíži sa termín","V poriadku")),""))</f>
        <v/>
      </c>
    </row>
    <row r="40">
      <c r="A40" s="4" t="n"/>
      <c r="B40" s="5" t="n"/>
      <c r="C40" s="5" t="n"/>
      <c r="D40" s="4" t="n"/>
      <c r="E40" s="6" t="n"/>
      <c r="F40" s="6" t="n"/>
      <c r="G40" s="6" t="n"/>
      <c r="H40" s="7" t="n"/>
      <c r="I40" s="4" t="n"/>
      <c r="J40" s="8" t="n"/>
      <c r="K40" s="9">
        <f>IF(D40="","",IFERROR(VLOOKUP(D40,'Číselníky a pokyny'!$A$4:$C$11,3,FALSE),""))</f>
        <v/>
      </c>
      <c r="L40" s="10">
        <f>IF(OR(H40="",J40=""),"",IFERROR(H40*J40,""))</f>
        <v/>
      </c>
      <c r="M40" s="10">
        <f>IF(OR(L40="",K40=""),"",IFERROR(L40*K40,""))</f>
        <v/>
      </c>
      <c r="N40" s="10">
        <f>IF(OR(L40="",M40=""),"",IFERROR(L40+M40,""))</f>
        <v/>
      </c>
      <c r="O40" s="4" t="n"/>
      <c r="P40" s="4" t="n"/>
      <c r="Q40" s="6" t="n"/>
      <c r="R40" s="6" t="n"/>
      <c r="S40" s="11">
        <f>IF(C40="","",IFERROR(IF(C40&lt;TODAY(),"Po termíne",IF(C40-TODAY()&lt;=7,"Blíži sa termín","V poriadku")),""))</f>
        <v/>
      </c>
    </row>
    <row r="41">
      <c r="A41" s="4" t="n"/>
      <c r="B41" s="5" t="n"/>
      <c r="C41" s="5" t="n"/>
      <c r="D41" s="4" t="n"/>
      <c r="E41" s="6" t="n"/>
      <c r="F41" s="6" t="n"/>
      <c r="G41" s="6" t="n"/>
      <c r="H41" s="7" t="n"/>
      <c r="I41" s="4" t="n"/>
      <c r="J41" s="8" t="n"/>
      <c r="K41" s="9">
        <f>IF(D41="","",IFERROR(VLOOKUP(D41,'Číselníky a pokyny'!$A$4:$C$11,3,FALSE),""))</f>
        <v/>
      </c>
      <c r="L41" s="10">
        <f>IF(OR(H41="",J41=""),"",IFERROR(H41*J41,""))</f>
        <v/>
      </c>
      <c r="M41" s="10">
        <f>IF(OR(L41="",K41=""),"",IFERROR(L41*K41,""))</f>
        <v/>
      </c>
      <c r="N41" s="10">
        <f>IF(OR(L41="",M41=""),"",IFERROR(L41+M41,""))</f>
        <v/>
      </c>
      <c r="O41" s="4" t="n"/>
      <c r="P41" s="4" t="n"/>
      <c r="Q41" s="6" t="n"/>
      <c r="R41" s="6" t="n"/>
      <c r="S41" s="11">
        <f>IF(C41="","",IFERROR(IF(C41&lt;TODAY(),"Po termíne",IF(C41-TODAY()&lt;=7,"Blíži sa termín","V poriadku")),""))</f>
        <v/>
      </c>
    </row>
    <row r="42">
      <c r="A42" s="4" t="n"/>
      <c r="B42" s="5" t="n"/>
      <c r="C42" s="5" t="n"/>
      <c r="D42" s="4" t="n"/>
      <c r="E42" s="6" t="n"/>
      <c r="F42" s="6" t="n"/>
      <c r="G42" s="6" t="n"/>
      <c r="H42" s="7" t="n"/>
      <c r="I42" s="4" t="n"/>
      <c r="J42" s="8" t="n"/>
      <c r="K42" s="9">
        <f>IF(D42="","",IFERROR(VLOOKUP(D42,'Číselníky a pokyny'!$A$4:$C$11,3,FALSE),""))</f>
        <v/>
      </c>
      <c r="L42" s="10">
        <f>IF(OR(H42="",J42=""),"",IFERROR(H42*J42,""))</f>
        <v/>
      </c>
      <c r="M42" s="10">
        <f>IF(OR(L42="",K42=""),"",IFERROR(L42*K42,""))</f>
        <v/>
      </c>
      <c r="N42" s="10">
        <f>IF(OR(L42="",M42=""),"",IFERROR(L42+M42,""))</f>
        <v/>
      </c>
      <c r="O42" s="4" t="n"/>
      <c r="P42" s="4" t="n"/>
      <c r="Q42" s="6" t="n"/>
      <c r="R42" s="6" t="n"/>
      <c r="S42" s="11">
        <f>IF(C42="","",IFERROR(IF(C42&lt;TODAY(),"Po termíne",IF(C42-TODAY()&lt;=7,"Blíži sa termín","V poriadku")),""))</f>
        <v/>
      </c>
    </row>
    <row r="43">
      <c r="A43" s="4" t="n"/>
      <c r="B43" s="5" t="n"/>
      <c r="C43" s="5" t="n"/>
      <c r="D43" s="4" t="n"/>
      <c r="E43" s="6" t="n"/>
      <c r="F43" s="6" t="n"/>
      <c r="G43" s="6" t="n"/>
      <c r="H43" s="7" t="n"/>
      <c r="I43" s="4" t="n"/>
      <c r="J43" s="8" t="n"/>
      <c r="K43" s="9">
        <f>IF(D43="","",IFERROR(VLOOKUP(D43,'Číselníky a pokyny'!$A$4:$C$11,3,FALSE),""))</f>
        <v/>
      </c>
      <c r="L43" s="10">
        <f>IF(OR(H43="",J43=""),"",IFERROR(H43*J43,""))</f>
        <v/>
      </c>
      <c r="M43" s="10">
        <f>IF(OR(L43="",K43=""),"",IFERROR(L43*K43,""))</f>
        <v/>
      </c>
      <c r="N43" s="10">
        <f>IF(OR(L43="",M43=""),"",IFERROR(L43+M43,""))</f>
        <v/>
      </c>
      <c r="O43" s="4" t="n"/>
      <c r="P43" s="4" t="n"/>
      <c r="Q43" s="6" t="n"/>
      <c r="R43" s="6" t="n"/>
      <c r="S43" s="11">
        <f>IF(C43="","",IFERROR(IF(C43&lt;TODAY(),"Po termíne",IF(C43-TODAY()&lt;=7,"Blíži sa termín","V poriadku")),""))</f>
        <v/>
      </c>
    </row>
    <row r="44">
      <c r="A44" s="4" t="n"/>
      <c r="B44" s="5" t="n"/>
      <c r="C44" s="5" t="n"/>
      <c r="D44" s="4" t="n"/>
      <c r="E44" s="6" t="n"/>
      <c r="F44" s="6" t="n"/>
      <c r="G44" s="6" t="n"/>
      <c r="H44" s="7" t="n"/>
      <c r="I44" s="4" t="n"/>
      <c r="J44" s="8" t="n"/>
      <c r="K44" s="9">
        <f>IF(D44="","",IFERROR(VLOOKUP(D44,'Číselníky a pokyny'!$A$4:$C$11,3,FALSE),""))</f>
        <v/>
      </c>
      <c r="L44" s="10">
        <f>IF(OR(H44="",J44=""),"",IFERROR(H44*J44,""))</f>
        <v/>
      </c>
      <c r="M44" s="10">
        <f>IF(OR(L44="",K44=""),"",IFERROR(L44*K44,""))</f>
        <v/>
      </c>
      <c r="N44" s="10">
        <f>IF(OR(L44="",M44=""),"",IFERROR(L44+M44,""))</f>
        <v/>
      </c>
      <c r="O44" s="4" t="n"/>
      <c r="P44" s="4" t="n"/>
      <c r="Q44" s="6" t="n"/>
      <c r="R44" s="6" t="n"/>
      <c r="S44" s="11">
        <f>IF(C44="","",IFERROR(IF(C44&lt;TODAY(),"Po termíne",IF(C44-TODAY()&lt;=7,"Blíži sa termín","V poriadku")),""))</f>
        <v/>
      </c>
    </row>
    <row r="45">
      <c r="A45" s="4" t="n"/>
      <c r="B45" s="5" t="n"/>
      <c r="C45" s="5" t="n"/>
      <c r="D45" s="4" t="n"/>
      <c r="E45" s="6" t="n"/>
      <c r="F45" s="6" t="n"/>
      <c r="G45" s="6" t="n"/>
      <c r="H45" s="7" t="n"/>
      <c r="I45" s="4" t="n"/>
      <c r="J45" s="8" t="n"/>
      <c r="K45" s="9">
        <f>IF(D45="","",IFERROR(VLOOKUP(D45,'Číselníky a pokyny'!$A$4:$C$11,3,FALSE),""))</f>
        <v/>
      </c>
      <c r="L45" s="10">
        <f>IF(OR(H45="",J45=""),"",IFERROR(H45*J45,""))</f>
        <v/>
      </c>
      <c r="M45" s="10">
        <f>IF(OR(L45="",K45=""),"",IFERROR(L45*K45,""))</f>
        <v/>
      </c>
      <c r="N45" s="10">
        <f>IF(OR(L45="",M45=""),"",IFERROR(L45+M45,""))</f>
        <v/>
      </c>
      <c r="O45" s="4" t="n"/>
      <c r="P45" s="4" t="n"/>
      <c r="Q45" s="6" t="n"/>
      <c r="R45" s="6" t="n"/>
      <c r="S45" s="11">
        <f>IF(C45="","",IFERROR(IF(C45&lt;TODAY(),"Po termíne",IF(C45-TODAY()&lt;=7,"Blíži sa termín","V poriadku")),""))</f>
        <v/>
      </c>
    </row>
    <row r="46">
      <c r="A46" s="4" t="n"/>
      <c r="B46" s="5" t="n"/>
      <c r="C46" s="5" t="n"/>
      <c r="D46" s="4" t="n"/>
      <c r="E46" s="6" t="n"/>
      <c r="F46" s="6" t="n"/>
      <c r="G46" s="6" t="n"/>
      <c r="H46" s="7" t="n"/>
      <c r="I46" s="4" t="n"/>
      <c r="J46" s="8" t="n"/>
      <c r="K46" s="9">
        <f>IF(D46="","",IFERROR(VLOOKUP(D46,'Číselníky a pokyny'!$A$4:$C$11,3,FALSE),""))</f>
        <v/>
      </c>
      <c r="L46" s="10">
        <f>IF(OR(H46="",J46=""),"",IFERROR(H46*J46,""))</f>
        <v/>
      </c>
      <c r="M46" s="10">
        <f>IF(OR(L46="",K46=""),"",IFERROR(L46*K46,""))</f>
        <v/>
      </c>
      <c r="N46" s="10">
        <f>IF(OR(L46="",M46=""),"",IFERROR(L46+M46,""))</f>
        <v/>
      </c>
      <c r="O46" s="4" t="n"/>
      <c r="P46" s="4" t="n"/>
      <c r="Q46" s="6" t="n"/>
      <c r="R46" s="6" t="n"/>
      <c r="S46" s="11">
        <f>IF(C46="","",IFERROR(IF(C46&lt;TODAY(),"Po termíne",IF(C46-TODAY()&lt;=7,"Blíži sa termín","V poriadku")),""))</f>
        <v/>
      </c>
    </row>
    <row r="47">
      <c r="A47" s="4" t="n"/>
      <c r="B47" s="5" t="n"/>
      <c r="C47" s="5" t="n"/>
      <c r="D47" s="4" t="n"/>
      <c r="E47" s="6" t="n"/>
      <c r="F47" s="6" t="n"/>
      <c r="G47" s="6" t="n"/>
      <c r="H47" s="7" t="n"/>
      <c r="I47" s="4" t="n"/>
      <c r="J47" s="8" t="n"/>
      <c r="K47" s="9">
        <f>IF(D47="","",IFERROR(VLOOKUP(D47,'Číselníky a pokyny'!$A$4:$C$11,3,FALSE),""))</f>
        <v/>
      </c>
      <c r="L47" s="10">
        <f>IF(OR(H47="",J47=""),"",IFERROR(H47*J47,""))</f>
        <v/>
      </c>
      <c r="M47" s="10">
        <f>IF(OR(L47="",K47=""),"",IFERROR(L47*K47,""))</f>
        <v/>
      </c>
      <c r="N47" s="10">
        <f>IF(OR(L47="",M47=""),"",IFERROR(L47+M47,""))</f>
        <v/>
      </c>
      <c r="O47" s="4" t="n"/>
      <c r="P47" s="4" t="n"/>
      <c r="Q47" s="6" t="n"/>
      <c r="R47" s="6" t="n"/>
      <c r="S47" s="11">
        <f>IF(C47="","",IFERROR(IF(C47&lt;TODAY(),"Po termíne",IF(C47-TODAY()&lt;=7,"Blíži sa termín","V poriadku")),""))</f>
        <v/>
      </c>
    </row>
    <row r="48">
      <c r="A48" s="4" t="n"/>
      <c r="B48" s="5" t="n"/>
      <c r="C48" s="5" t="n"/>
      <c r="D48" s="4" t="n"/>
      <c r="E48" s="6" t="n"/>
      <c r="F48" s="6" t="n"/>
      <c r="G48" s="6" t="n"/>
      <c r="H48" s="7" t="n"/>
      <c r="I48" s="4" t="n"/>
      <c r="J48" s="8" t="n"/>
      <c r="K48" s="9">
        <f>IF(D48="","",IFERROR(VLOOKUP(D48,'Číselníky a pokyny'!$A$4:$C$11,3,FALSE),""))</f>
        <v/>
      </c>
      <c r="L48" s="10">
        <f>IF(OR(H48="",J48=""),"",IFERROR(H48*J48,""))</f>
        <v/>
      </c>
      <c r="M48" s="10">
        <f>IF(OR(L48="",K48=""),"",IFERROR(L48*K48,""))</f>
        <v/>
      </c>
      <c r="N48" s="10">
        <f>IF(OR(L48="",M48=""),"",IFERROR(L48+M48,""))</f>
        <v/>
      </c>
      <c r="O48" s="4" t="n"/>
      <c r="P48" s="4" t="n"/>
      <c r="Q48" s="6" t="n"/>
      <c r="R48" s="6" t="n"/>
      <c r="S48" s="11">
        <f>IF(C48="","",IFERROR(IF(C48&lt;TODAY(),"Po termíne",IF(C48-TODAY()&lt;=7,"Blíži sa termín","V poriadku")),""))</f>
        <v/>
      </c>
    </row>
    <row r="49">
      <c r="A49" s="4" t="n"/>
      <c r="B49" s="5" t="n"/>
      <c r="C49" s="5" t="n"/>
      <c r="D49" s="4" t="n"/>
      <c r="E49" s="6" t="n"/>
      <c r="F49" s="6" t="n"/>
      <c r="G49" s="6" t="n"/>
      <c r="H49" s="7" t="n"/>
      <c r="I49" s="4" t="n"/>
      <c r="J49" s="8" t="n"/>
      <c r="K49" s="9">
        <f>IF(D49="","",IFERROR(VLOOKUP(D49,'Číselníky a pokyny'!$A$4:$C$11,3,FALSE),""))</f>
        <v/>
      </c>
      <c r="L49" s="10">
        <f>IF(OR(H49="",J49=""),"",IFERROR(H49*J49,""))</f>
        <v/>
      </c>
      <c r="M49" s="10">
        <f>IF(OR(L49="",K49=""),"",IFERROR(L49*K49,""))</f>
        <v/>
      </c>
      <c r="N49" s="10">
        <f>IF(OR(L49="",M49=""),"",IFERROR(L49+M49,""))</f>
        <v/>
      </c>
      <c r="O49" s="4" t="n"/>
      <c r="P49" s="4" t="n"/>
      <c r="Q49" s="6" t="n"/>
      <c r="R49" s="6" t="n"/>
      <c r="S49" s="11">
        <f>IF(C49="","",IFERROR(IF(C49&lt;TODAY(),"Po termíne",IF(C49-TODAY()&lt;=7,"Blíži sa termín","V poriadku")),""))</f>
        <v/>
      </c>
    </row>
    <row r="50">
      <c r="A50" s="4" t="n"/>
      <c r="B50" s="5" t="n"/>
      <c r="C50" s="5" t="n"/>
      <c r="D50" s="4" t="n"/>
      <c r="E50" s="6" t="n"/>
      <c r="F50" s="6" t="n"/>
      <c r="G50" s="6" t="n"/>
      <c r="H50" s="7" t="n"/>
      <c r="I50" s="4" t="n"/>
      <c r="J50" s="8" t="n"/>
      <c r="K50" s="9">
        <f>IF(D50="","",IFERROR(VLOOKUP(D50,'Číselníky a pokyny'!$A$4:$C$11,3,FALSE),""))</f>
        <v/>
      </c>
      <c r="L50" s="10">
        <f>IF(OR(H50="",J50=""),"",IFERROR(H50*J50,""))</f>
        <v/>
      </c>
      <c r="M50" s="10">
        <f>IF(OR(L50="",K50=""),"",IFERROR(L50*K50,""))</f>
        <v/>
      </c>
      <c r="N50" s="10">
        <f>IF(OR(L50="",M50=""),"",IFERROR(L50+M50,""))</f>
        <v/>
      </c>
      <c r="O50" s="4" t="n"/>
      <c r="P50" s="4" t="n"/>
      <c r="Q50" s="6" t="n"/>
      <c r="R50" s="6" t="n"/>
      <c r="S50" s="11">
        <f>IF(C50="","",IFERROR(IF(C50&lt;TODAY(),"Po termíne",IF(C50-TODAY()&lt;=7,"Blíži sa termín","V poriadku")),""))</f>
        <v/>
      </c>
    </row>
    <row r="51">
      <c r="A51" s="4" t="n"/>
      <c r="B51" s="5" t="n"/>
      <c r="C51" s="5" t="n"/>
      <c r="D51" s="4" t="n"/>
      <c r="E51" s="6" t="n"/>
      <c r="F51" s="6" t="n"/>
      <c r="G51" s="6" t="n"/>
      <c r="H51" s="7" t="n"/>
      <c r="I51" s="4" t="n"/>
      <c r="J51" s="8" t="n"/>
      <c r="K51" s="9">
        <f>IF(D51="","",IFERROR(VLOOKUP(D51,'Číselníky a pokyny'!$A$4:$C$11,3,FALSE),""))</f>
        <v/>
      </c>
      <c r="L51" s="10">
        <f>IF(OR(H51="",J51=""),"",IFERROR(H51*J51,""))</f>
        <v/>
      </c>
      <c r="M51" s="10">
        <f>IF(OR(L51="",K51=""),"",IFERROR(L51*K51,""))</f>
        <v/>
      </c>
      <c r="N51" s="10">
        <f>IF(OR(L51="",M51=""),"",IFERROR(L51+M51,""))</f>
        <v/>
      </c>
      <c r="O51" s="4" t="n"/>
      <c r="P51" s="4" t="n"/>
      <c r="Q51" s="6" t="n"/>
      <c r="R51" s="6" t="n"/>
      <c r="S51" s="11">
        <f>IF(C51="","",IFERROR(IF(C51&lt;TODAY(),"Po termíne",IF(C51-TODAY()&lt;=7,"Blíži sa termín","V poriadku")),""))</f>
        <v/>
      </c>
    </row>
    <row r="52">
      <c r="A52" s="4" t="n"/>
      <c r="B52" s="5" t="n"/>
      <c r="C52" s="5" t="n"/>
      <c r="D52" s="4" t="n"/>
      <c r="E52" s="6" t="n"/>
      <c r="F52" s="6" t="n"/>
      <c r="G52" s="6" t="n"/>
      <c r="H52" s="7" t="n"/>
      <c r="I52" s="4" t="n"/>
      <c r="J52" s="8" t="n"/>
      <c r="K52" s="9">
        <f>IF(D52="","",IFERROR(VLOOKUP(D52,'Číselníky a pokyny'!$A$4:$C$11,3,FALSE),""))</f>
        <v/>
      </c>
      <c r="L52" s="10">
        <f>IF(OR(H52="",J52=""),"",IFERROR(H52*J52,""))</f>
        <v/>
      </c>
      <c r="M52" s="10">
        <f>IF(OR(L52="",K52=""),"",IFERROR(L52*K52,""))</f>
        <v/>
      </c>
      <c r="N52" s="10">
        <f>IF(OR(L52="",M52=""),"",IFERROR(L52+M52,""))</f>
        <v/>
      </c>
      <c r="O52" s="4" t="n"/>
      <c r="P52" s="4" t="n"/>
      <c r="Q52" s="6" t="n"/>
      <c r="R52" s="6" t="n"/>
      <c r="S52" s="11">
        <f>IF(C52="","",IFERROR(IF(C52&lt;TODAY(),"Po termíne",IF(C52-TODAY()&lt;=7,"Blíži sa termín","V poriadku")),""))</f>
        <v/>
      </c>
    </row>
    <row r="53">
      <c r="A53" s="4" t="n"/>
      <c r="B53" s="5" t="n"/>
      <c r="C53" s="5" t="n"/>
      <c r="D53" s="4" t="n"/>
      <c r="E53" s="6" t="n"/>
      <c r="F53" s="6" t="n"/>
      <c r="G53" s="6" t="n"/>
      <c r="H53" s="7" t="n"/>
      <c r="I53" s="4" t="n"/>
      <c r="J53" s="8" t="n"/>
      <c r="K53" s="9">
        <f>IF(D53="","",IFERROR(VLOOKUP(D53,'Číselníky a pokyny'!$A$4:$C$11,3,FALSE),""))</f>
        <v/>
      </c>
      <c r="L53" s="10">
        <f>IF(OR(H53="",J53=""),"",IFERROR(H53*J53,""))</f>
        <v/>
      </c>
      <c r="M53" s="10">
        <f>IF(OR(L53="",K53=""),"",IFERROR(L53*K53,""))</f>
        <v/>
      </c>
      <c r="N53" s="10">
        <f>IF(OR(L53="",M53=""),"",IFERROR(L53+M53,""))</f>
        <v/>
      </c>
      <c r="O53" s="4" t="n"/>
      <c r="P53" s="4" t="n"/>
      <c r="Q53" s="6" t="n"/>
      <c r="R53" s="6" t="n"/>
      <c r="S53" s="11">
        <f>IF(C53="","",IFERROR(IF(C53&lt;TODAY(),"Po termíne",IF(C53-TODAY()&lt;=7,"Blíži sa termín","V poriadku")),""))</f>
        <v/>
      </c>
    </row>
    <row r="54">
      <c r="A54" s="4" t="n"/>
      <c r="B54" s="5" t="n"/>
      <c r="C54" s="5" t="n"/>
      <c r="D54" s="4" t="n"/>
      <c r="E54" s="6" t="n"/>
      <c r="F54" s="6" t="n"/>
      <c r="G54" s="6" t="n"/>
      <c r="H54" s="7" t="n"/>
      <c r="I54" s="4" t="n"/>
      <c r="J54" s="8" t="n"/>
      <c r="K54" s="9">
        <f>IF(D54="","",IFERROR(VLOOKUP(D54,'Číselníky a pokyny'!$A$4:$C$11,3,FALSE),""))</f>
        <v/>
      </c>
      <c r="L54" s="10">
        <f>IF(OR(H54="",J54=""),"",IFERROR(H54*J54,""))</f>
        <v/>
      </c>
      <c r="M54" s="10">
        <f>IF(OR(L54="",K54=""),"",IFERROR(L54*K54,""))</f>
        <v/>
      </c>
      <c r="N54" s="10">
        <f>IF(OR(L54="",M54=""),"",IFERROR(L54+M54,""))</f>
        <v/>
      </c>
      <c r="O54" s="4" t="n"/>
      <c r="P54" s="4" t="n"/>
      <c r="Q54" s="6" t="n"/>
      <c r="R54" s="6" t="n"/>
      <c r="S54" s="11">
        <f>IF(C54="","",IFERROR(IF(C54&lt;TODAY(),"Po termíne",IF(C54-TODAY()&lt;=7,"Blíži sa termín","V poriadku")),""))</f>
        <v/>
      </c>
    </row>
    <row r="55">
      <c r="A55" s="4" t="n"/>
      <c r="B55" s="5" t="n"/>
      <c r="C55" s="5" t="n"/>
      <c r="D55" s="4" t="n"/>
      <c r="E55" s="6" t="n"/>
      <c r="F55" s="6" t="n"/>
      <c r="G55" s="6" t="n"/>
      <c r="H55" s="7" t="n"/>
      <c r="I55" s="4" t="n"/>
      <c r="J55" s="8" t="n"/>
      <c r="K55" s="9">
        <f>IF(D55="","",IFERROR(VLOOKUP(D55,'Číselníky a pokyny'!$A$4:$C$11,3,FALSE),""))</f>
        <v/>
      </c>
      <c r="L55" s="10">
        <f>IF(OR(H55="",J55=""),"",IFERROR(H55*J55,""))</f>
        <v/>
      </c>
      <c r="M55" s="10">
        <f>IF(OR(L55="",K55=""),"",IFERROR(L55*K55,""))</f>
        <v/>
      </c>
      <c r="N55" s="10">
        <f>IF(OR(L55="",M55=""),"",IFERROR(L55+M55,""))</f>
        <v/>
      </c>
      <c r="O55" s="4" t="n"/>
      <c r="P55" s="4" t="n"/>
      <c r="Q55" s="6" t="n"/>
      <c r="R55" s="6" t="n"/>
      <c r="S55" s="11">
        <f>IF(C55="","",IFERROR(IF(C55&lt;TODAY(),"Po termíne",IF(C55-TODAY()&lt;=7,"Blíži sa termín","V poriadku")),""))</f>
        <v/>
      </c>
    </row>
    <row r="56">
      <c r="A56" s="4" t="n"/>
      <c r="B56" s="5" t="n"/>
      <c r="C56" s="5" t="n"/>
      <c r="D56" s="4" t="n"/>
      <c r="E56" s="6" t="n"/>
      <c r="F56" s="6" t="n"/>
      <c r="G56" s="6" t="n"/>
      <c r="H56" s="7" t="n"/>
      <c r="I56" s="4" t="n"/>
      <c r="J56" s="8" t="n"/>
      <c r="K56" s="9">
        <f>IF(D56="","",IFERROR(VLOOKUP(D56,'Číselníky a pokyny'!$A$4:$C$11,3,FALSE),""))</f>
        <v/>
      </c>
      <c r="L56" s="10">
        <f>IF(OR(H56="",J56=""),"",IFERROR(H56*J56,""))</f>
        <v/>
      </c>
      <c r="M56" s="10">
        <f>IF(OR(L56="",K56=""),"",IFERROR(L56*K56,""))</f>
        <v/>
      </c>
      <c r="N56" s="10">
        <f>IF(OR(L56="",M56=""),"",IFERROR(L56+M56,""))</f>
        <v/>
      </c>
      <c r="O56" s="4" t="n"/>
      <c r="P56" s="4" t="n"/>
      <c r="Q56" s="6" t="n"/>
      <c r="R56" s="6" t="n"/>
      <c r="S56" s="11">
        <f>IF(C56="","",IFERROR(IF(C56&lt;TODAY(),"Po termíne",IF(C56-TODAY()&lt;=7,"Blíži sa termín","V poriadku")),""))</f>
        <v/>
      </c>
    </row>
    <row r="57">
      <c r="A57" s="4" t="n"/>
      <c r="B57" s="5" t="n"/>
      <c r="C57" s="5" t="n"/>
      <c r="D57" s="4" t="n"/>
      <c r="E57" s="6" t="n"/>
      <c r="F57" s="6" t="n"/>
      <c r="G57" s="6" t="n"/>
      <c r="H57" s="7" t="n"/>
      <c r="I57" s="4" t="n"/>
      <c r="J57" s="8" t="n"/>
      <c r="K57" s="9">
        <f>IF(D57="","",IFERROR(VLOOKUP(D57,'Číselníky a pokyny'!$A$4:$C$11,3,FALSE),""))</f>
        <v/>
      </c>
      <c r="L57" s="10">
        <f>IF(OR(H57="",J57=""),"",IFERROR(H57*J57,""))</f>
        <v/>
      </c>
      <c r="M57" s="10">
        <f>IF(OR(L57="",K57=""),"",IFERROR(L57*K57,""))</f>
        <v/>
      </c>
      <c r="N57" s="10">
        <f>IF(OR(L57="",M57=""),"",IFERROR(L57+M57,""))</f>
        <v/>
      </c>
      <c r="O57" s="4" t="n"/>
      <c r="P57" s="4" t="n"/>
      <c r="Q57" s="6" t="n"/>
      <c r="R57" s="6" t="n"/>
      <c r="S57" s="11">
        <f>IF(C57="","",IFERROR(IF(C57&lt;TODAY(),"Po termíne",IF(C57-TODAY()&lt;=7,"Blíži sa termín","V poriadku")),""))</f>
        <v/>
      </c>
    </row>
    <row r="58">
      <c r="A58" s="4" t="n"/>
      <c r="B58" s="5" t="n"/>
      <c r="C58" s="5" t="n"/>
      <c r="D58" s="4" t="n"/>
      <c r="E58" s="6" t="n"/>
      <c r="F58" s="6" t="n"/>
      <c r="G58" s="6" t="n"/>
      <c r="H58" s="7" t="n"/>
      <c r="I58" s="4" t="n"/>
      <c r="J58" s="8" t="n"/>
      <c r="K58" s="9">
        <f>IF(D58="","",IFERROR(VLOOKUP(D58,'Číselníky a pokyny'!$A$4:$C$11,3,FALSE),""))</f>
        <v/>
      </c>
      <c r="L58" s="10">
        <f>IF(OR(H58="",J58=""),"",IFERROR(H58*J58,""))</f>
        <v/>
      </c>
      <c r="M58" s="10">
        <f>IF(OR(L58="",K58=""),"",IFERROR(L58*K58,""))</f>
        <v/>
      </c>
      <c r="N58" s="10">
        <f>IF(OR(L58="",M58=""),"",IFERROR(L58+M58,""))</f>
        <v/>
      </c>
      <c r="O58" s="4" t="n"/>
      <c r="P58" s="4" t="n"/>
      <c r="Q58" s="6" t="n"/>
      <c r="R58" s="6" t="n"/>
      <c r="S58" s="11">
        <f>IF(C58="","",IFERROR(IF(C58&lt;TODAY(),"Po termíne",IF(C58-TODAY()&lt;=7,"Blíži sa termín","V poriadku")),""))</f>
        <v/>
      </c>
    </row>
    <row r="59">
      <c r="A59" s="4" t="n"/>
      <c r="B59" s="5" t="n"/>
      <c r="C59" s="5" t="n"/>
      <c r="D59" s="4" t="n"/>
      <c r="E59" s="6" t="n"/>
      <c r="F59" s="6" t="n"/>
      <c r="G59" s="6" t="n"/>
      <c r="H59" s="7" t="n"/>
      <c r="I59" s="4" t="n"/>
      <c r="J59" s="8" t="n"/>
      <c r="K59" s="9">
        <f>IF(D59="","",IFERROR(VLOOKUP(D59,'Číselníky a pokyny'!$A$4:$C$11,3,FALSE),""))</f>
        <v/>
      </c>
      <c r="L59" s="10">
        <f>IF(OR(H59="",J59=""),"",IFERROR(H59*J59,""))</f>
        <v/>
      </c>
      <c r="M59" s="10">
        <f>IF(OR(L59="",K59=""),"",IFERROR(L59*K59,""))</f>
        <v/>
      </c>
      <c r="N59" s="10">
        <f>IF(OR(L59="",M59=""),"",IFERROR(L59+M59,""))</f>
        <v/>
      </c>
      <c r="O59" s="4" t="n"/>
      <c r="P59" s="4" t="n"/>
      <c r="Q59" s="6" t="n"/>
      <c r="R59" s="6" t="n"/>
      <c r="S59" s="11">
        <f>IF(C59="","",IFERROR(IF(C59&lt;TODAY(),"Po termíne",IF(C59-TODAY()&lt;=7,"Blíži sa termín","V poriadku")),""))</f>
        <v/>
      </c>
    </row>
    <row r="60">
      <c r="A60" s="4" t="n"/>
      <c r="B60" s="5" t="n"/>
      <c r="C60" s="5" t="n"/>
      <c r="D60" s="4" t="n"/>
      <c r="E60" s="6" t="n"/>
      <c r="F60" s="6" t="n"/>
      <c r="G60" s="6" t="n"/>
      <c r="H60" s="7" t="n"/>
      <c r="I60" s="4" t="n"/>
      <c r="J60" s="8" t="n"/>
      <c r="K60" s="9">
        <f>IF(D60="","",IFERROR(VLOOKUP(D60,'Číselníky a pokyny'!$A$4:$C$11,3,FALSE),""))</f>
        <v/>
      </c>
      <c r="L60" s="10">
        <f>IF(OR(H60="",J60=""),"",IFERROR(H60*J60,""))</f>
        <v/>
      </c>
      <c r="M60" s="10">
        <f>IF(OR(L60="",K60=""),"",IFERROR(L60*K60,""))</f>
        <v/>
      </c>
      <c r="N60" s="10">
        <f>IF(OR(L60="",M60=""),"",IFERROR(L60+M60,""))</f>
        <v/>
      </c>
      <c r="O60" s="4" t="n"/>
      <c r="P60" s="4" t="n"/>
      <c r="Q60" s="6" t="n"/>
      <c r="R60" s="6" t="n"/>
      <c r="S60" s="11">
        <f>IF(C60="","",IFERROR(IF(C60&lt;TODAY(),"Po termíne",IF(C60-TODAY()&lt;=7,"Blíži sa termín","V poriadku")),""))</f>
        <v/>
      </c>
    </row>
    <row r="61">
      <c r="A61" s="4" t="n"/>
      <c r="B61" s="5" t="n"/>
      <c r="C61" s="5" t="n"/>
      <c r="D61" s="4" t="n"/>
      <c r="E61" s="6" t="n"/>
      <c r="F61" s="6" t="n"/>
      <c r="G61" s="6" t="n"/>
      <c r="H61" s="7" t="n"/>
      <c r="I61" s="4" t="n"/>
      <c r="J61" s="8" t="n"/>
      <c r="K61" s="9">
        <f>IF(D61="","",IFERROR(VLOOKUP(D61,'Číselníky a pokyny'!$A$4:$C$11,3,FALSE),""))</f>
        <v/>
      </c>
      <c r="L61" s="10">
        <f>IF(OR(H61="",J61=""),"",IFERROR(H61*J61,""))</f>
        <v/>
      </c>
      <c r="M61" s="10">
        <f>IF(OR(L61="",K61=""),"",IFERROR(L61*K61,""))</f>
        <v/>
      </c>
      <c r="N61" s="10">
        <f>IF(OR(L61="",M61=""),"",IFERROR(L61+M61,""))</f>
        <v/>
      </c>
      <c r="O61" s="4" t="n"/>
      <c r="P61" s="4" t="n"/>
      <c r="Q61" s="6" t="n"/>
      <c r="R61" s="6" t="n"/>
      <c r="S61" s="11">
        <f>IF(C61="","",IFERROR(IF(C61&lt;TODAY(),"Po termíne",IF(C61-TODAY()&lt;=7,"Blíži sa termín","V poriadku")),""))</f>
        <v/>
      </c>
    </row>
    <row r="62">
      <c r="A62" s="4" t="n"/>
      <c r="B62" s="5" t="n"/>
      <c r="C62" s="5" t="n"/>
      <c r="D62" s="4" t="n"/>
      <c r="E62" s="6" t="n"/>
      <c r="F62" s="6" t="n"/>
      <c r="G62" s="6" t="n"/>
      <c r="H62" s="7" t="n"/>
      <c r="I62" s="4" t="n"/>
      <c r="J62" s="8" t="n"/>
      <c r="K62" s="9">
        <f>IF(D62="","",IFERROR(VLOOKUP(D62,'Číselníky a pokyny'!$A$4:$C$11,3,FALSE),""))</f>
        <v/>
      </c>
      <c r="L62" s="10">
        <f>IF(OR(H62="",J62=""),"",IFERROR(H62*J62,""))</f>
        <v/>
      </c>
      <c r="M62" s="10">
        <f>IF(OR(L62="",K62=""),"",IFERROR(L62*K62,""))</f>
        <v/>
      </c>
      <c r="N62" s="10">
        <f>IF(OR(L62="",M62=""),"",IFERROR(L62+M62,""))</f>
        <v/>
      </c>
      <c r="O62" s="4" t="n"/>
      <c r="P62" s="4" t="n"/>
      <c r="Q62" s="6" t="n"/>
      <c r="R62" s="6" t="n"/>
      <c r="S62" s="11">
        <f>IF(C62="","",IFERROR(IF(C62&lt;TODAY(),"Po termíne",IF(C62-TODAY()&lt;=7,"Blíži sa termín","V poriadku")),""))</f>
        <v/>
      </c>
    </row>
    <row r="63">
      <c r="A63" s="4" t="n"/>
      <c r="B63" s="5" t="n"/>
      <c r="C63" s="5" t="n"/>
      <c r="D63" s="4" t="n"/>
      <c r="E63" s="6" t="n"/>
      <c r="F63" s="6" t="n"/>
      <c r="G63" s="6" t="n"/>
      <c r="H63" s="7" t="n"/>
      <c r="I63" s="4" t="n"/>
      <c r="J63" s="8" t="n"/>
      <c r="K63" s="9">
        <f>IF(D63="","",IFERROR(VLOOKUP(D63,'Číselníky a pokyny'!$A$4:$C$11,3,FALSE),""))</f>
        <v/>
      </c>
      <c r="L63" s="10">
        <f>IF(OR(H63="",J63=""),"",IFERROR(H63*J63,""))</f>
        <v/>
      </c>
      <c r="M63" s="10">
        <f>IF(OR(L63="",K63=""),"",IFERROR(L63*K63,""))</f>
        <v/>
      </c>
      <c r="N63" s="10">
        <f>IF(OR(L63="",M63=""),"",IFERROR(L63+M63,""))</f>
        <v/>
      </c>
      <c r="O63" s="4" t="n"/>
      <c r="P63" s="4" t="n"/>
      <c r="Q63" s="6" t="n"/>
      <c r="R63" s="6" t="n"/>
      <c r="S63" s="11">
        <f>IF(C63="","",IFERROR(IF(C63&lt;TODAY(),"Po termíne",IF(C63-TODAY()&lt;=7,"Blíži sa termín","V poriadku")),""))</f>
        <v/>
      </c>
    </row>
    <row r="64">
      <c r="A64" s="4" t="n"/>
      <c r="B64" s="5" t="n"/>
      <c r="C64" s="5" t="n"/>
      <c r="D64" s="4" t="n"/>
      <c r="E64" s="6" t="n"/>
      <c r="F64" s="6" t="n"/>
      <c r="G64" s="6" t="n"/>
      <c r="H64" s="7" t="n"/>
      <c r="I64" s="4" t="n"/>
      <c r="J64" s="8" t="n"/>
      <c r="K64" s="9">
        <f>IF(D64="","",IFERROR(VLOOKUP(D64,'Číselníky a pokyny'!$A$4:$C$11,3,FALSE),""))</f>
        <v/>
      </c>
      <c r="L64" s="10">
        <f>IF(OR(H64="",J64=""),"",IFERROR(H64*J64,""))</f>
        <v/>
      </c>
      <c r="M64" s="10">
        <f>IF(OR(L64="",K64=""),"",IFERROR(L64*K64,""))</f>
        <v/>
      </c>
      <c r="N64" s="10">
        <f>IF(OR(L64="",M64=""),"",IFERROR(L64+M64,""))</f>
        <v/>
      </c>
      <c r="O64" s="4" t="n"/>
      <c r="P64" s="4" t="n"/>
      <c r="Q64" s="6" t="n"/>
      <c r="R64" s="6" t="n"/>
      <c r="S64" s="11">
        <f>IF(C64="","",IFERROR(IF(C64&lt;TODAY(),"Po termíne",IF(C64-TODAY()&lt;=7,"Blíži sa termín","V poriadku")),""))</f>
        <v/>
      </c>
    </row>
    <row r="65">
      <c r="A65" s="4" t="n"/>
      <c r="B65" s="5" t="n"/>
      <c r="C65" s="5" t="n"/>
      <c r="D65" s="4" t="n"/>
      <c r="E65" s="6" t="n"/>
      <c r="F65" s="6" t="n"/>
      <c r="G65" s="6" t="n"/>
      <c r="H65" s="7" t="n"/>
      <c r="I65" s="4" t="n"/>
      <c r="J65" s="8" t="n"/>
      <c r="K65" s="9">
        <f>IF(D65="","",IFERROR(VLOOKUP(D65,'Číselníky a pokyny'!$A$4:$C$11,3,FALSE),""))</f>
        <v/>
      </c>
      <c r="L65" s="10">
        <f>IF(OR(H65="",J65=""),"",IFERROR(H65*J65,""))</f>
        <v/>
      </c>
      <c r="M65" s="10">
        <f>IF(OR(L65="",K65=""),"",IFERROR(L65*K65,""))</f>
        <v/>
      </c>
      <c r="N65" s="10">
        <f>IF(OR(L65="",M65=""),"",IFERROR(L65+M65,""))</f>
        <v/>
      </c>
      <c r="O65" s="4" t="n"/>
      <c r="P65" s="4" t="n"/>
      <c r="Q65" s="6" t="n"/>
      <c r="R65" s="6" t="n"/>
      <c r="S65" s="11">
        <f>IF(C65="","",IFERROR(IF(C65&lt;TODAY(),"Po termíne",IF(C65-TODAY()&lt;=7,"Blíži sa termín","V poriadku")),""))</f>
        <v/>
      </c>
    </row>
    <row r="66">
      <c r="A66" s="4" t="n"/>
      <c r="B66" s="5" t="n"/>
      <c r="C66" s="5" t="n"/>
      <c r="D66" s="4" t="n"/>
      <c r="E66" s="6" t="n"/>
      <c r="F66" s="6" t="n"/>
      <c r="G66" s="6" t="n"/>
      <c r="H66" s="7" t="n"/>
      <c r="I66" s="4" t="n"/>
      <c r="J66" s="8" t="n"/>
      <c r="K66" s="9">
        <f>IF(D66="","",IFERROR(VLOOKUP(D66,'Číselníky a pokyny'!$A$4:$C$11,3,FALSE),""))</f>
        <v/>
      </c>
      <c r="L66" s="10">
        <f>IF(OR(H66="",J66=""),"",IFERROR(H66*J66,""))</f>
        <v/>
      </c>
      <c r="M66" s="10">
        <f>IF(OR(L66="",K66=""),"",IFERROR(L66*K66,""))</f>
        <v/>
      </c>
      <c r="N66" s="10">
        <f>IF(OR(L66="",M66=""),"",IFERROR(L66+M66,""))</f>
        <v/>
      </c>
      <c r="O66" s="4" t="n"/>
      <c r="P66" s="4" t="n"/>
      <c r="Q66" s="6" t="n"/>
      <c r="R66" s="6" t="n"/>
      <c r="S66" s="11">
        <f>IF(C66="","",IFERROR(IF(C66&lt;TODAY(),"Po termíne",IF(C66-TODAY()&lt;=7,"Blíži sa termín","V poriadku")),""))</f>
        <v/>
      </c>
    </row>
    <row r="67">
      <c r="A67" s="4" t="n"/>
      <c r="B67" s="5" t="n"/>
      <c r="C67" s="5" t="n"/>
      <c r="D67" s="4" t="n"/>
      <c r="E67" s="6" t="n"/>
      <c r="F67" s="6" t="n"/>
      <c r="G67" s="6" t="n"/>
      <c r="H67" s="7" t="n"/>
      <c r="I67" s="4" t="n"/>
      <c r="J67" s="8" t="n"/>
      <c r="K67" s="9">
        <f>IF(D67="","",IFERROR(VLOOKUP(D67,'Číselníky a pokyny'!$A$4:$C$11,3,FALSE),""))</f>
        <v/>
      </c>
      <c r="L67" s="10">
        <f>IF(OR(H67="",J67=""),"",IFERROR(H67*J67,""))</f>
        <v/>
      </c>
      <c r="M67" s="10">
        <f>IF(OR(L67="",K67=""),"",IFERROR(L67*K67,""))</f>
        <v/>
      </c>
      <c r="N67" s="10">
        <f>IF(OR(L67="",M67=""),"",IFERROR(L67+M67,""))</f>
        <v/>
      </c>
      <c r="O67" s="4" t="n"/>
      <c r="P67" s="4" t="n"/>
      <c r="Q67" s="6" t="n"/>
      <c r="R67" s="6" t="n"/>
      <c r="S67" s="11">
        <f>IF(C67="","",IFERROR(IF(C67&lt;TODAY(),"Po termíne",IF(C67-TODAY()&lt;=7,"Blíži sa termín","V poriadku")),""))</f>
        <v/>
      </c>
    </row>
    <row r="68">
      <c r="A68" s="4" t="n"/>
      <c r="B68" s="5" t="n"/>
      <c r="C68" s="5" t="n"/>
      <c r="D68" s="4" t="n"/>
      <c r="E68" s="6" t="n"/>
      <c r="F68" s="6" t="n"/>
      <c r="G68" s="6" t="n"/>
      <c r="H68" s="7" t="n"/>
      <c r="I68" s="4" t="n"/>
      <c r="J68" s="8" t="n"/>
      <c r="K68" s="9">
        <f>IF(D68="","",IFERROR(VLOOKUP(D68,'Číselníky a pokyny'!$A$4:$C$11,3,FALSE),""))</f>
        <v/>
      </c>
      <c r="L68" s="10">
        <f>IF(OR(H68="",J68=""),"",IFERROR(H68*J68,""))</f>
        <v/>
      </c>
      <c r="M68" s="10">
        <f>IF(OR(L68="",K68=""),"",IFERROR(L68*K68,""))</f>
        <v/>
      </c>
      <c r="N68" s="10">
        <f>IF(OR(L68="",M68=""),"",IFERROR(L68+M68,""))</f>
        <v/>
      </c>
      <c r="O68" s="4" t="n"/>
      <c r="P68" s="4" t="n"/>
      <c r="Q68" s="6" t="n"/>
      <c r="R68" s="6" t="n"/>
      <c r="S68" s="11">
        <f>IF(C68="","",IFERROR(IF(C68&lt;TODAY(),"Po termíne",IF(C68-TODAY()&lt;=7,"Blíži sa termín","V poriadku")),""))</f>
        <v/>
      </c>
    </row>
    <row r="69">
      <c r="A69" s="4" t="n"/>
      <c r="B69" s="5" t="n"/>
      <c r="C69" s="5" t="n"/>
      <c r="D69" s="4" t="n"/>
      <c r="E69" s="6" t="n"/>
      <c r="F69" s="6" t="n"/>
      <c r="G69" s="6" t="n"/>
      <c r="H69" s="7" t="n"/>
      <c r="I69" s="4" t="n"/>
      <c r="J69" s="8" t="n"/>
      <c r="K69" s="9">
        <f>IF(D69="","",IFERROR(VLOOKUP(D69,'Číselníky a pokyny'!$A$4:$C$11,3,FALSE),""))</f>
        <v/>
      </c>
      <c r="L69" s="10">
        <f>IF(OR(H69="",J69=""),"",IFERROR(H69*J69,""))</f>
        <v/>
      </c>
      <c r="M69" s="10">
        <f>IF(OR(L69="",K69=""),"",IFERROR(L69*K69,""))</f>
        <v/>
      </c>
      <c r="N69" s="10">
        <f>IF(OR(L69="",M69=""),"",IFERROR(L69+M69,""))</f>
        <v/>
      </c>
      <c r="O69" s="4" t="n"/>
      <c r="P69" s="4" t="n"/>
      <c r="Q69" s="6" t="n"/>
      <c r="R69" s="6" t="n"/>
      <c r="S69" s="11">
        <f>IF(C69="","",IFERROR(IF(C69&lt;TODAY(),"Po termíne",IF(C69-TODAY()&lt;=7,"Blíži sa termín","V poriadku")),""))</f>
        <v/>
      </c>
    </row>
    <row r="70">
      <c r="A70" s="4" t="n"/>
      <c r="B70" s="5" t="n"/>
      <c r="C70" s="5" t="n"/>
      <c r="D70" s="4" t="n"/>
      <c r="E70" s="6" t="n"/>
      <c r="F70" s="6" t="n"/>
      <c r="G70" s="6" t="n"/>
      <c r="H70" s="7" t="n"/>
      <c r="I70" s="4" t="n"/>
      <c r="J70" s="8" t="n"/>
      <c r="K70" s="9">
        <f>IF(D70="","",IFERROR(VLOOKUP(D70,'Číselníky a pokyny'!$A$4:$C$11,3,FALSE),""))</f>
        <v/>
      </c>
      <c r="L70" s="10">
        <f>IF(OR(H70="",J70=""),"",IFERROR(H70*J70,""))</f>
        <v/>
      </c>
      <c r="M70" s="10">
        <f>IF(OR(L70="",K70=""),"",IFERROR(L70*K70,""))</f>
        <v/>
      </c>
      <c r="N70" s="10">
        <f>IF(OR(L70="",M70=""),"",IFERROR(L70+M70,""))</f>
        <v/>
      </c>
      <c r="O70" s="4" t="n"/>
      <c r="P70" s="4" t="n"/>
      <c r="Q70" s="6" t="n"/>
      <c r="R70" s="6" t="n"/>
      <c r="S70" s="11">
        <f>IF(C70="","",IFERROR(IF(C70&lt;TODAY(),"Po termíne",IF(C70-TODAY()&lt;=7,"Blíži sa termín","V poriadku")),""))</f>
        <v/>
      </c>
    </row>
    <row r="71">
      <c r="A71" s="4" t="n"/>
      <c r="B71" s="5" t="n"/>
      <c r="C71" s="5" t="n"/>
      <c r="D71" s="4" t="n"/>
      <c r="E71" s="6" t="n"/>
      <c r="F71" s="6" t="n"/>
      <c r="G71" s="6" t="n"/>
      <c r="H71" s="7" t="n"/>
      <c r="I71" s="4" t="n"/>
      <c r="J71" s="8" t="n"/>
      <c r="K71" s="9">
        <f>IF(D71="","",IFERROR(VLOOKUP(D71,'Číselníky a pokyny'!$A$4:$C$11,3,FALSE),""))</f>
        <v/>
      </c>
      <c r="L71" s="10">
        <f>IF(OR(H71="",J71=""),"",IFERROR(H71*J71,""))</f>
        <v/>
      </c>
      <c r="M71" s="10">
        <f>IF(OR(L71="",K71=""),"",IFERROR(L71*K71,""))</f>
        <v/>
      </c>
      <c r="N71" s="10">
        <f>IF(OR(L71="",M71=""),"",IFERROR(L71+M71,""))</f>
        <v/>
      </c>
      <c r="O71" s="4" t="n"/>
      <c r="P71" s="4" t="n"/>
      <c r="Q71" s="6" t="n"/>
      <c r="R71" s="6" t="n"/>
      <c r="S71" s="11">
        <f>IF(C71="","",IFERROR(IF(C71&lt;TODAY(),"Po termíne",IF(C71-TODAY()&lt;=7,"Blíži sa termín","V poriadku")),""))</f>
        <v/>
      </c>
    </row>
    <row r="72">
      <c r="A72" s="4" t="n"/>
      <c r="B72" s="5" t="n"/>
      <c r="C72" s="5" t="n"/>
      <c r="D72" s="4" t="n"/>
      <c r="E72" s="6" t="n"/>
      <c r="F72" s="6" t="n"/>
      <c r="G72" s="6" t="n"/>
      <c r="H72" s="7" t="n"/>
      <c r="I72" s="4" t="n"/>
      <c r="J72" s="8" t="n"/>
      <c r="K72" s="9">
        <f>IF(D72="","",IFERROR(VLOOKUP(D72,'Číselníky a pokyny'!$A$4:$C$11,3,FALSE),""))</f>
        <v/>
      </c>
      <c r="L72" s="10">
        <f>IF(OR(H72="",J72=""),"",IFERROR(H72*J72,""))</f>
        <v/>
      </c>
      <c r="M72" s="10">
        <f>IF(OR(L72="",K72=""),"",IFERROR(L72*K72,""))</f>
        <v/>
      </c>
      <c r="N72" s="10">
        <f>IF(OR(L72="",M72=""),"",IFERROR(L72+M72,""))</f>
        <v/>
      </c>
      <c r="O72" s="4" t="n"/>
      <c r="P72" s="4" t="n"/>
      <c r="Q72" s="6" t="n"/>
      <c r="R72" s="6" t="n"/>
      <c r="S72" s="11">
        <f>IF(C72="","",IFERROR(IF(C72&lt;TODAY(),"Po termíne",IF(C72-TODAY()&lt;=7,"Blíži sa termín","V poriadku")),""))</f>
        <v/>
      </c>
    </row>
    <row r="73">
      <c r="A73" s="4" t="n"/>
      <c r="B73" s="5" t="n"/>
      <c r="C73" s="5" t="n"/>
      <c r="D73" s="4" t="n"/>
      <c r="E73" s="6" t="n"/>
      <c r="F73" s="6" t="n"/>
      <c r="G73" s="6" t="n"/>
      <c r="H73" s="7" t="n"/>
      <c r="I73" s="4" t="n"/>
      <c r="J73" s="8" t="n"/>
      <c r="K73" s="9">
        <f>IF(D73="","",IFERROR(VLOOKUP(D73,'Číselníky a pokyny'!$A$4:$C$11,3,FALSE),""))</f>
        <v/>
      </c>
      <c r="L73" s="10">
        <f>IF(OR(H73="",J73=""),"",IFERROR(H73*J73,""))</f>
        <v/>
      </c>
      <c r="M73" s="10">
        <f>IF(OR(L73="",K73=""),"",IFERROR(L73*K73,""))</f>
        <v/>
      </c>
      <c r="N73" s="10">
        <f>IF(OR(L73="",M73=""),"",IFERROR(L73+M73,""))</f>
        <v/>
      </c>
      <c r="O73" s="4" t="n"/>
      <c r="P73" s="4" t="n"/>
      <c r="Q73" s="6" t="n"/>
      <c r="R73" s="6" t="n"/>
      <c r="S73" s="11">
        <f>IF(C73="","",IFERROR(IF(C73&lt;TODAY(),"Po termíne",IF(C73-TODAY()&lt;=7,"Blíži sa termín","V poriadku")),""))</f>
        <v/>
      </c>
    </row>
    <row r="74">
      <c r="A74" s="4" t="n"/>
      <c r="B74" s="5" t="n"/>
      <c r="C74" s="5" t="n"/>
      <c r="D74" s="4" t="n"/>
      <c r="E74" s="6" t="n"/>
      <c r="F74" s="6" t="n"/>
      <c r="G74" s="6" t="n"/>
      <c r="H74" s="7" t="n"/>
      <c r="I74" s="4" t="n"/>
      <c r="J74" s="8" t="n"/>
      <c r="K74" s="9">
        <f>IF(D74="","",IFERROR(VLOOKUP(D74,'Číselníky a pokyny'!$A$4:$C$11,3,FALSE),""))</f>
        <v/>
      </c>
      <c r="L74" s="10">
        <f>IF(OR(H74="",J74=""),"",IFERROR(H74*J74,""))</f>
        <v/>
      </c>
      <c r="M74" s="10">
        <f>IF(OR(L74="",K74=""),"",IFERROR(L74*K74,""))</f>
        <v/>
      </c>
      <c r="N74" s="10">
        <f>IF(OR(L74="",M74=""),"",IFERROR(L74+M74,""))</f>
        <v/>
      </c>
      <c r="O74" s="4" t="n"/>
      <c r="P74" s="4" t="n"/>
      <c r="Q74" s="6" t="n"/>
      <c r="R74" s="6" t="n"/>
      <c r="S74" s="11">
        <f>IF(C74="","",IFERROR(IF(C74&lt;TODAY(),"Po termíne",IF(C74-TODAY()&lt;=7,"Blíži sa termín","V poriadku")),""))</f>
        <v/>
      </c>
    </row>
    <row r="75">
      <c r="A75" s="4" t="n"/>
      <c r="B75" s="5" t="n"/>
      <c r="C75" s="5" t="n"/>
      <c r="D75" s="4" t="n"/>
      <c r="E75" s="6" t="n"/>
      <c r="F75" s="6" t="n"/>
      <c r="G75" s="6" t="n"/>
      <c r="H75" s="7" t="n"/>
      <c r="I75" s="4" t="n"/>
      <c r="J75" s="8" t="n"/>
      <c r="K75" s="9">
        <f>IF(D75="","",IFERROR(VLOOKUP(D75,'Číselníky a pokyny'!$A$4:$C$11,3,FALSE),""))</f>
        <v/>
      </c>
      <c r="L75" s="10">
        <f>IF(OR(H75="",J75=""),"",IFERROR(H75*J75,""))</f>
        <v/>
      </c>
      <c r="M75" s="10">
        <f>IF(OR(L75="",K75=""),"",IFERROR(L75*K75,""))</f>
        <v/>
      </c>
      <c r="N75" s="10">
        <f>IF(OR(L75="",M75=""),"",IFERROR(L75+M75,""))</f>
        <v/>
      </c>
      <c r="O75" s="4" t="n"/>
      <c r="P75" s="4" t="n"/>
      <c r="Q75" s="6" t="n"/>
      <c r="R75" s="6" t="n"/>
      <c r="S75" s="11">
        <f>IF(C75="","",IFERROR(IF(C75&lt;TODAY(),"Po termíne",IF(C75-TODAY()&lt;=7,"Blíži sa termín","V poriadku")),""))</f>
        <v/>
      </c>
    </row>
    <row r="76">
      <c r="A76" s="4" t="n"/>
      <c r="B76" s="5" t="n"/>
      <c r="C76" s="5" t="n"/>
      <c r="D76" s="4" t="n"/>
      <c r="E76" s="6" t="n"/>
      <c r="F76" s="6" t="n"/>
      <c r="G76" s="6" t="n"/>
      <c r="H76" s="7" t="n"/>
      <c r="I76" s="4" t="n"/>
      <c r="J76" s="8" t="n"/>
      <c r="K76" s="9">
        <f>IF(D76="","",IFERROR(VLOOKUP(D76,'Číselníky a pokyny'!$A$4:$C$11,3,FALSE),""))</f>
        <v/>
      </c>
      <c r="L76" s="10">
        <f>IF(OR(H76="",J76=""),"",IFERROR(H76*J76,""))</f>
        <v/>
      </c>
      <c r="M76" s="10">
        <f>IF(OR(L76="",K76=""),"",IFERROR(L76*K76,""))</f>
        <v/>
      </c>
      <c r="N76" s="10">
        <f>IF(OR(L76="",M76=""),"",IFERROR(L76+M76,""))</f>
        <v/>
      </c>
      <c r="O76" s="4" t="n"/>
      <c r="P76" s="4" t="n"/>
      <c r="Q76" s="6" t="n"/>
      <c r="R76" s="6" t="n"/>
      <c r="S76" s="11">
        <f>IF(C76="","",IFERROR(IF(C76&lt;TODAY(),"Po termíne",IF(C76-TODAY()&lt;=7,"Blíži sa termín","V poriadku")),""))</f>
        <v/>
      </c>
    </row>
    <row r="77">
      <c r="A77" s="4" t="n"/>
      <c r="B77" s="5" t="n"/>
      <c r="C77" s="5" t="n"/>
      <c r="D77" s="4" t="n"/>
      <c r="E77" s="6" t="n"/>
      <c r="F77" s="6" t="n"/>
      <c r="G77" s="6" t="n"/>
      <c r="H77" s="7" t="n"/>
      <c r="I77" s="4" t="n"/>
      <c r="J77" s="8" t="n"/>
      <c r="K77" s="9">
        <f>IF(D77="","",IFERROR(VLOOKUP(D77,'Číselníky a pokyny'!$A$4:$C$11,3,FALSE),""))</f>
        <v/>
      </c>
      <c r="L77" s="10">
        <f>IF(OR(H77="",J77=""),"",IFERROR(H77*J77,""))</f>
        <v/>
      </c>
      <c r="M77" s="10">
        <f>IF(OR(L77="",K77=""),"",IFERROR(L77*K77,""))</f>
        <v/>
      </c>
      <c r="N77" s="10">
        <f>IF(OR(L77="",M77=""),"",IFERROR(L77+M77,""))</f>
        <v/>
      </c>
      <c r="O77" s="4" t="n"/>
      <c r="P77" s="4" t="n"/>
      <c r="Q77" s="6" t="n"/>
      <c r="R77" s="6" t="n"/>
      <c r="S77" s="11">
        <f>IF(C77="","",IFERROR(IF(C77&lt;TODAY(),"Po termíne",IF(C77-TODAY()&lt;=7,"Blíži sa termín","V poriadku")),""))</f>
        <v/>
      </c>
    </row>
    <row r="78">
      <c r="A78" s="4" t="n"/>
      <c r="B78" s="5" t="n"/>
      <c r="C78" s="5" t="n"/>
      <c r="D78" s="4" t="n"/>
      <c r="E78" s="6" t="n"/>
      <c r="F78" s="6" t="n"/>
      <c r="G78" s="6" t="n"/>
      <c r="H78" s="7" t="n"/>
      <c r="I78" s="4" t="n"/>
      <c r="J78" s="8" t="n"/>
      <c r="K78" s="9">
        <f>IF(D78="","",IFERROR(VLOOKUP(D78,'Číselníky a pokyny'!$A$4:$C$11,3,FALSE),""))</f>
        <v/>
      </c>
      <c r="L78" s="10">
        <f>IF(OR(H78="",J78=""),"",IFERROR(H78*J78,""))</f>
        <v/>
      </c>
      <c r="M78" s="10">
        <f>IF(OR(L78="",K78=""),"",IFERROR(L78*K78,""))</f>
        <v/>
      </c>
      <c r="N78" s="10">
        <f>IF(OR(L78="",M78=""),"",IFERROR(L78+M78,""))</f>
        <v/>
      </c>
      <c r="O78" s="4" t="n"/>
      <c r="P78" s="4" t="n"/>
      <c r="Q78" s="6" t="n"/>
      <c r="R78" s="6" t="n"/>
      <c r="S78" s="11">
        <f>IF(C78="","",IFERROR(IF(C78&lt;TODAY(),"Po termíne",IF(C78-TODAY()&lt;=7,"Blíži sa termín","V poriadku")),""))</f>
        <v/>
      </c>
    </row>
    <row r="79">
      <c r="A79" s="4" t="n"/>
      <c r="B79" s="5" t="n"/>
      <c r="C79" s="5" t="n"/>
      <c r="D79" s="4" t="n"/>
      <c r="E79" s="6" t="n"/>
      <c r="F79" s="6" t="n"/>
      <c r="G79" s="6" t="n"/>
      <c r="H79" s="7" t="n"/>
      <c r="I79" s="4" t="n"/>
      <c r="J79" s="8" t="n"/>
      <c r="K79" s="9">
        <f>IF(D79="","",IFERROR(VLOOKUP(D79,'Číselníky a pokyny'!$A$4:$C$11,3,FALSE),""))</f>
        <v/>
      </c>
      <c r="L79" s="10">
        <f>IF(OR(H79="",J79=""),"",IFERROR(H79*J79,""))</f>
        <v/>
      </c>
      <c r="M79" s="10">
        <f>IF(OR(L79="",K79=""),"",IFERROR(L79*K79,""))</f>
        <v/>
      </c>
      <c r="N79" s="10">
        <f>IF(OR(L79="",M79=""),"",IFERROR(L79+M79,""))</f>
        <v/>
      </c>
      <c r="O79" s="4" t="n"/>
      <c r="P79" s="4" t="n"/>
      <c r="Q79" s="6" t="n"/>
      <c r="R79" s="6" t="n"/>
      <c r="S79" s="11">
        <f>IF(C79="","",IFERROR(IF(C79&lt;TODAY(),"Po termíne",IF(C79-TODAY()&lt;=7,"Blíži sa termín","V poriadku")),""))</f>
        <v/>
      </c>
    </row>
    <row r="80">
      <c r="A80" s="4" t="n"/>
      <c r="B80" s="5" t="n"/>
      <c r="C80" s="5" t="n"/>
      <c r="D80" s="4" t="n"/>
      <c r="E80" s="6" t="n"/>
      <c r="F80" s="6" t="n"/>
      <c r="G80" s="6" t="n"/>
      <c r="H80" s="7" t="n"/>
      <c r="I80" s="4" t="n"/>
      <c r="J80" s="8" t="n"/>
      <c r="K80" s="9">
        <f>IF(D80="","",IFERROR(VLOOKUP(D80,'Číselníky a pokyny'!$A$4:$C$11,3,FALSE),""))</f>
        <v/>
      </c>
      <c r="L80" s="10">
        <f>IF(OR(H80="",J80=""),"",IFERROR(H80*J80,""))</f>
        <v/>
      </c>
      <c r="M80" s="10">
        <f>IF(OR(L80="",K80=""),"",IFERROR(L80*K80,""))</f>
        <v/>
      </c>
      <c r="N80" s="10">
        <f>IF(OR(L80="",M80=""),"",IFERROR(L80+M80,""))</f>
        <v/>
      </c>
      <c r="O80" s="4" t="n"/>
      <c r="P80" s="4" t="n"/>
      <c r="Q80" s="6" t="n"/>
      <c r="R80" s="6" t="n"/>
      <c r="S80" s="11">
        <f>IF(C80="","",IFERROR(IF(C80&lt;TODAY(),"Po termíne",IF(C80-TODAY()&lt;=7,"Blíži sa termín","V poriadku")),""))</f>
        <v/>
      </c>
    </row>
    <row r="81">
      <c r="A81" s="4" t="n"/>
      <c r="B81" s="5" t="n"/>
      <c r="C81" s="5" t="n"/>
      <c r="D81" s="4" t="n"/>
      <c r="E81" s="6" t="n"/>
      <c r="F81" s="6" t="n"/>
      <c r="G81" s="6" t="n"/>
      <c r="H81" s="7" t="n"/>
      <c r="I81" s="4" t="n"/>
      <c r="J81" s="8" t="n"/>
      <c r="K81" s="9">
        <f>IF(D81="","",IFERROR(VLOOKUP(D81,'Číselníky a pokyny'!$A$4:$C$11,3,FALSE),""))</f>
        <v/>
      </c>
      <c r="L81" s="10">
        <f>IF(OR(H81="",J81=""),"",IFERROR(H81*J81,""))</f>
        <v/>
      </c>
      <c r="M81" s="10">
        <f>IF(OR(L81="",K81=""),"",IFERROR(L81*K81,""))</f>
        <v/>
      </c>
      <c r="N81" s="10">
        <f>IF(OR(L81="",M81=""),"",IFERROR(L81+M81,""))</f>
        <v/>
      </c>
      <c r="O81" s="4" t="n"/>
      <c r="P81" s="4" t="n"/>
      <c r="Q81" s="6" t="n"/>
      <c r="R81" s="6" t="n"/>
      <c r="S81" s="11">
        <f>IF(C81="","",IFERROR(IF(C81&lt;TODAY(),"Po termíne",IF(C81-TODAY()&lt;=7,"Blíži sa termín","V poriadku")),""))</f>
        <v/>
      </c>
    </row>
    <row r="82">
      <c r="A82" s="4" t="n"/>
      <c r="B82" s="5" t="n"/>
      <c r="C82" s="5" t="n"/>
      <c r="D82" s="4" t="n"/>
      <c r="E82" s="6" t="n"/>
      <c r="F82" s="6" t="n"/>
      <c r="G82" s="6" t="n"/>
      <c r="H82" s="7" t="n"/>
      <c r="I82" s="4" t="n"/>
      <c r="J82" s="8" t="n"/>
      <c r="K82" s="9">
        <f>IF(D82="","",IFERROR(VLOOKUP(D82,'Číselníky a pokyny'!$A$4:$C$11,3,FALSE),""))</f>
        <v/>
      </c>
      <c r="L82" s="10">
        <f>IF(OR(H82="",J82=""),"",IFERROR(H82*J82,""))</f>
        <v/>
      </c>
      <c r="M82" s="10">
        <f>IF(OR(L82="",K82=""),"",IFERROR(L82*K82,""))</f>
        <v/>
      </c>
      <c r="N82" s="10">
        <f>IF(OR(L82="",M82=""),"",IFERROR(L82+M82,""))</f>
        <v/>
      </c>
      <c r="O82" s="4" t="n"/>
      <c r="P82" s="4" t="n"/>
      <c r="Q82" s="6" t="n"/>
      <c r="R82" s="6" t="n"/>
      <c r="S82" s="11">
        <f>IF(C82="","",IFERROR(IF(C82&lt;TODAY(),"Po termíne",IF(C82-TODAY()&lt;=7,"Blíži sa termín","V poriadku")),""))</f>
        <v/>
      </c>
    </row>
    <row r="83">
      <c r="A83" s="4" t="n"/>
      <c r="B83" s="5" t="n"/>
      <c r="C83" s="5" t="n"/>
      <c r="D83" s="4" t="n"/>
      <c r="E83" s="6" t="n"/>
      <c r="F83" s="6" t="n"/>
      <c r="G83" s="6" t="n"/>
      <c r="H83" s="7" t="n"/>
      <c r="I83" s="4" t="n"/>
      <c r="J83" s="8" t="n"/>
      <c r="K83" s="9">
        <f>IF(D83="","",IFERROR(VLOOKUP(D83,'Číselníky a pokyny'!$A$4:$C$11,3,FALSE),""))</f>
        <v/>
      </c>
      <c r="L83" s="10">
        <f>IF(OR(H83="",J83=""),"",IFERROR(H83*J83,""))</f>
        <v/>
      </c>
      <c r="M83" s="10">
        <f>IF(OR(L83="",K83=""),"",IFERROR(L83*K83,""))</f>
        <v/>
      </c>
      <c r="N83" s="10">
        <f>IF(OR(L83="",M83=""),"",IFERROR(L83+M83,""))</f>
        <v/>
      </c>
      <c r="O83" s="4" t="n"/>
      <c r="P83" s="4" t="n"/>
      <c r="Q83" s="6" t="n"/>
      <c r="R83" s="6" t="n"/>
      <c r="S83" s="11">
        <f>IF(C83="","",IFERROR(IF(C83&lt;TODAY(),"Po termíne",IF(C83-TODAY()&lt;=7,"Blíži sa termín","V poriadku")),""))</f>
        <v/>
      </c>
    </row>
    <row r="84">
      <c r="A84" s="4" t="n"/>
      <c r="B84" s="5" t="n"/>
      <c r="C84" s="5" t="n"/>
      <c r="D84" s="4" t="n"/>
      <c r="E84" s="6" t="n"/>
      <c r="F84" s="6" t="n"/>
      <c r="G84" s="6" t="n"/>
      <c r="H84" s="7" t="n"/>
      <c r="I84" s="4" t="n"/>
      <c r="J84" s="8" t="n"/>
      <c r="K84" s="9">
        <f>IF(D84="","",IFERROR(VLOOKUP(D84,'Číselníky a pokyny'!$A$4:$C$11,3,FALSE),""))</f>
        <v/>
      </c>
      <c r="L84" s="10">
        <f>IF(OR(H84="",J84=""),"",IFERROR(H84*J84,""))</f>
        <v/>
      </c>
      <c r="M84" s="10">
        <f>IF(OR(L84="",K84=""),"",IFERROR(L84*K84,""))</f>
        <v/>
      </c>
      <c r="N84" s="10">
        <f>IF(OR(L84="",M84=""),"",IFERROR(L84+M84,""))</f>
        <v/>
      </c>
      <c r="O84" s="4" t="n"/>
      <c r="P84" s="4" t="n"/>
      <c r="Q84" s="6" t="n"/>
      <c r="R84" s="6" t="n"/>
      <c r="S84" s="11">
        <f>IF(C84="","",IFERROR(IF(C84&lt;TODAY(),"Po termíne",IF(C84-TODAY()&lt;=7,"Blíži sa termín","V poriadku")),""))</f>
        <v/>
      </c>
    </row>
    <row r="85">
      <c r="A85" s="4" t="n"/>
      <c r="B85" s="5" t="n"/>
      <c r="C85" s="5" t="n"/>
      <c r="D85" s="4" t="n"/>
      <c r="E85" s="6" t="n"/>
      <c r="F85" s="6" t="n"/>
      <c r="G85" s="6" t="n"/>
      <c r="H85" s="7" t="n"/>
      <c r="I85" s="4" t="n"/>
      <c r="J85" s="8" t="n"/>
      <c r="K85" s="9">
        <f>IF(D85="","",IFERROR(VLOOKUP(D85,'Číselníky a pokyny'!$A$4:$C$11,3,FALSE),""))</f>
        <v/>
      </c>
      <c r="L85" s="10">
        <f>IF(OR(H85="",J85=""),"",IFERROR(H85*J85,""))</f>
        <v/>
      </c>
      <c r="M85" s="10">
        <f>IF(OR(L85="",K85=""),"",IFERROR(L85*K85,""))</f>
        <v/>
      </c>
      <c r="N85" s="10">
        <f>IF(OR(L85="",M85=""),"",IFERROR(L85+M85,""))</f>
        <v/>
      </c>
      <c r="O85" s="4" t="n"/>
      <c r="P85" s="4" t="n"/>
      <c r="Q85" s="6" t="n"/>
      <c r="R85" s="6" t="n"/>
      <c r="S85" s="11">
        <f>IF(C85="","",IFERROR(IF(C85&lt;TODAY(),"Po termíne",IF(C85-TODAY()&lt;=7,"Blíži sa termín","V poriadku")),""))</f>
        <v/>
      </c>
    </row>
    <row r="86">
      <c r="A86" s="4" t="n"/>
      <c r="B86" s="5" t="n"/>
      <c r="C86" s="5" t="n"/>
      <c r="D86" s="4" t="n"/>
      <c r="E86" s="6" t="n"/>
      <c r="F86" s="6" t="n"/>
      <c r="G86" s="6" t="n"/>
      <c r="H86" s="7" t="n"/>
      <c r="I86" s="4" t="n"/>
      <c r="J86" s="8" t="n"/>
      <c r="K86" s="9">
        <f>IF(D86="","",IFERROR(VLOOKUP(D86,'Číselníky a pokyny'!$A$4:$C$11,3,FALSE),""))</f>
        <v/>
      </c>
      <c r="L86" s="10">
        <f>IF(OR(H86="",J86=""),"",IFERROR(H86*J86,""))</f>
        <v/>
      </c>
      <c r="M86" s="10">
        <f>IF(OR(L86="",K86=""),"",IFERROR(L86*K86,""))</f>
        <v/>
      </c>
      <c r="N86" s="10">
        <f>IF(OR(L86="",M86=""),"",IFERROR(L86+M86,""))</f>
        <v/>
      </c>
      <c r="O86" s="4" t="n"/>
      <c r="P86" s="4" t="n"/>
      <c r="Q86" s="6" t="n"/>
      <c r="R86" s="6" t="n"/>
      <c r="S86" s="11">
        <f>IF(C86="","",IFERROR(IF(C86&lt;TODAY(),"Po termíne",IF(C86-TODAY()&lt;=7,"Blíži sa termín","V poriadku")),""))</f>
        <v/>
      </c>
    </row>
    <row r="87">
      <c r="A87" s="4" t="n"/>
      <c r="B87" s="5" t="n"/>
      <c r="C87" s="5" t="n"/>
      <c r="D87" s="4" t="n"/>
      <c r="E87" s="6" t="n"/>
      <c r="F87" s="6" t="n"/>
      <c r="G87" s="6" t="n"/>
      <c r="H87" s="7" t="n"/>
      <c r="I87" s="4" t="n"/>
      <c r="J87" s="8" t="n"/>
      <c r="K87" s="9">
        <f>IF(D87="","",IFERROR(VLOOKUP(D87,'Číselníky a pokyny'!$A$4:$C$11,3,FALSE),""))</f>
        <v/>
      </c>
      <c r="L87" s="10">
        <f>IF(OR(H87="",J87=""),"",IFERROR(H87*J87,""))</f>
        <v/>
      </c>
      <c r="M87" s="10">
        <f>IF(OR(L87="",K87=""),"",IFERROR(L87*K87,""))</f>
        <v/>
      </c>
      <c r="N87" s="10">
        <f>IF(OR(L87="",M87=""),"",IFERROR(L87+M87,""))</f>
        <v/>
      </c>
      <c r="O87" s="4" t="n"/>
      <c r="P87" s="4" t="n"/>
      <c r="Q87" s="6" t="n"/>
      <c r="R87" s="6" t="n"/>
      <c r="S87" s="11">
        <f>IF(C87="","",IFERROR(IF(C87&lt;TODAY(),"Po termíne",IF(C87-TODAY()&lt;=7,"Blíži sa termín","V poriadku")),""))</f>
        <v/>
      </c>
    </row>
    <row r="88">
      <c r="A88" s="4" t="n"/>
      <c r="B88" s="5" t="n"/>
      <c r="C88" s="5" t="n"/>
      <c r="D88" s="4" t="n"/>
      <c r="E88" s="6" t="n"/>
      <c r="F88" s="6" t="n"/>
      <c r="G88" s="6" t="n"/>
      <c r="H88" s="7" t="n"/>
      <c r="I88" s="4" t="n"/>
      <c r="J88" s="8" t="n"/>
      <c r="K88" s="9">
        <f>IF(D88="","",IFERROR(VLOOKUP(D88,'Číselníky a pokyny'!$A$4:$C$11,3,FALSE),""))</f>
        <v/>
      </c>
      <c r="L88" s="10">
        <f>IF(OR(H88="",J88=""),"",IFERROR(H88*J88,""))</f>
        <v/>
      </c>
      <c r="M88" s="10">
        <f>IF(OR(L88="",K88=""),"",IFERROR(L88*K88,""))</f>
        <v/>
      </c>
      <c r="N88" s="10">
        <f>IF(OR(L88="",M88=""),"",IFERROR(L88+M88,""))</f>
        <v/>
      </c>
      <c r="O88" s="4" t="n"/>
      <c r="P88" s="4" t="n"/>
      <c r="Q88" s="6" t="n"/>
      <c r="R88" s="6" t="n"/>
      <c r="S88" s="11">
        <f>IF(C88="","",IFERROR(IF(C88&lt;TODAY(),"Po termíne",IF(C88-TODAY()&lt;=7,"Blíži sa termín","V poriadku")),""))</f>
        <v/>
      </c>
    </row>
    <row r="89">
      <c r="A89" s="4" t="n"/>
      <c r="B89" s="5" t="n"/>
      <c r="C89" s="5" t="n"/>
      <c r="D89" s="4" t="n"/>
      <c r="E89" s="6" t="n"/>
      <c r="F89" s="6" t="n"/>
      <c r="G89" s="6" t="n"/>
      <c r="H89" s="7" t="n"/>
      <c r="I89" s="4" t="n"/>
      <c r="J89" s="8" t="n"/>
      <c r="K89" s="9">
        <f>IF(D89="","",IFERROR(VLOOKUP(D89,'Číselníky a pokyny'!$A$4:$C$11,3,FALSE),""))</f>
        <v/>
      </c>
      <c r="L89" s="10">
        <f>IF(OR(H89="",J89=""),"",IFERROR(H89*J89,""))</f>
        <v/>
      </c>
      <c r="M89" s="10">
        <f>IF(OR(L89="",K89=""),"",IFERROR(L89*K89,""))</f>
        <v/>
      </c>
      <c r="N89" s="10">
        <f>IF(OR(L89="",M89=""),"",IFERROR(L89+M89,""))</f>
        <v/>
      </c>
      <c r="O89" s="4" t="n"/>
      <c r="P89" s="4" t="n"/>
      <c r="Q89" s="6" t="n"/>
      <c r="R89" s="6" t="n"/>
      <c r="S89" s="11">
        <f>IF(C89="","",IFERROR(IF(C89&lt;TODAY(),"Po termíne",IF(C89-TODAY()&lt;=7,"Blíži sa termín","V poriadku")),""))</f>
        <v/>
      </c>
    </row>
    <row r="90">
      <c r="A90" s="4" t="n"/>
      <c r="B90" s="5" t="n"/>
      <c r="C90" s="5" t="n"/>
      <c r="D90" s="4" t="n"/>
      <c r="E90" s="6" t="n"/>
      <c r="F90" s="6" t="n"/>
      <c r="G90" s="6" t="n"/>
      <c r="H90" s="7" t="n"/>
      <c r="I90" s="4" t="n"/>
      <c r="J90" s="8" t="n"/>
      <c r="K90" s="9">
        <f>IF(D90="","",IFERROR(VLOOKUP(D90,'Číselníky a pokyny'!$A$4:$C$11,3,FALSE),""))</f>
        <v/>
      </c>
      <c r="L90" s="10">
        <f>IF(OR(H90="",J90=""),"",IFERROR(H90*J90,""))</f>
        <v/>
      </c>
      <c r="M90" s="10">
        <f>IF(OR(L90="",K90=""),"",IFERROR(L90*K90,""))</f>
        <v/>
      </c>
      <c r="N90" s="10">
        <f>IF(OR(L90="",M90=""),"",IFERROR(L90+M90,""))</f>
        <v/>
      </c>
      <c r="O90" s="4" t="n"/>
      <c r="P90" s="4" t="n"/>
      <c r="Q90" s="6" t="n"/>
      <c r="R90" s="6" t="n"/>
      <c r="S90" s="11">
        <f>IF(C90="","",IFERROR(IF(C90&lt;TODAY(),"Po termíne",IF(C90-TODAY()&lt;=7,"Blíži sa termín","V poriadku")),""))</f>
        <v/>
      </c>
    </row>
    <row r="91">
      <c r="A91" s="4" t="n"/>
      <c r="B91" s="5" t="n"/>
      <c r="C91" s="5" t="n"/>
      <c r="D91" s="4" t="n"/>
      <c r="E91" s="6" t="n"/>
      <c r="F91" s="6" t="n"/>
      <c r="G91" s="6" t="n"/>
      <c r="H91" s="7" t="n"/>
      <c r="I91" s="4" t="n"/>
      <c r="J91" s="8" t="n"/>
      <c r="K91" s="9">
        <f>IF(D91="","",IFERROR(VLOOKUP(D91,'Číselníky a pokyny'!$A$4:$C$11,3,FALSE),""))</f>
        <v/>
      </c>
      <c r="L91" s="10">
        <f>IF(OR(H91="",J91=""),"",IFERROR(H91*J91,""))</f>
        <v/>
      </c>
      <c r="M91" s="10">
        <f>IF(OR(L91="",K91=""),"",IFERROR(L91*K91,""))</f>
        <v/>
      </c>
      <c r="N91" s="10">
        <f>IF(OR(L91="",M91=""),"",IFERROR(L91+M91,""))</f>
        <v/>
      </c>
      <c r="O91" s="4" t="n"/>
      <c r="P91" s="4" t="n"/>
      <c r="Q91" s="6" t="n"/>
      <c r="R91" s="6" t="n"/>
      <c r="S91" s="11">
        <f>IF(C91="","",IFERROR(IF(C91&lt;TODAY(),"Po termíne",IF(C91-TODAY()&lt;=7,"Blíži sa termín","V poriadku")),""))</f>
        <v/>
      </c>
    </row>
    <row r="92">
      <c r="A92" s="4" t="n"/>
      <c r="B92" s="5" t="n"/>
      <c r="C92" s="5" t="n"/>
      <c r="D92" s="4" t="n"/>
      <c r="E92" s="6" t="n"/>
      <c r="F92" s="6" t="n"/>
      <c r="G92" s="6" t="n"/>
      <c r="H92" s="7" t="n"/>
      <c r="I92" s="4" t="n"/>
      <c r="J92" s="8" t="n"/>
      <c r="K92" s="9">
        <f>IF(D92="","",IFERROR(VLOOKUP(D92,'Číselníky a pokyny'!$A$4:$C$11,3,FALSE),""))</f>
        <v/>
      </c>
      <c r="L92" s="10">
        <f>IF(OR(H92="",J92=""),"",IFERROR(H92*J92,""))</f>
        <v/>
      </c>
      <c r="M92" s="10">
        <f>IF(OR(L92="",K92=""),"",IFERROR(L92*K92,""))</f>
        <v/>
      </c>
      <c r="N92" s="10">
        <f>IF(OR(L92="",M92=""),"",IFERROR(L92+M92,""))</f>
        <v/>
      </c>
      <c r="O92" s="4" t="n"/>
      <c r="P92" s="4" t="n"/>
      <c r="Q92" s="6" t="n"/>
      <c r="R92" s="6" t="n"/>
      <c r="S92" s="11">
        <f>IF(C92="","",IFERROR(IF(C92&lt;TODAY(),"Po termíne",IF(C92-TODAY()&lt;=7,"Blíži sa termín","V poriadku")),""))</f>
        <v/>
      </c>
    </row>
    <row r="93">
      <c r="A93" s="4" t="n"/>
      <c r="B93" s="5" t="n"/>
      <c r="C93" s="5" t="n"/>
      <c r="D93" s="4" t="n"/>
      <c r="E93" s="6" t="n"/>
      <c r="F93" s="6" t="n"/>
      <c r="G93" s="6" t="n"/>
      <c r="H93" s="7" t="n"/>
      <c r="I93" s="4" t="n"/>
      <c r="J93" s="8" t="n"/>
      <c r="K93" s="9">
        <f>IF(D93="","",IFERROR(VLOOKUP(D93,'Číselníky a pokyny'!$A$4:$C$11,3,FALSE),""))</f>
        <v/>
      </c>
      <c r="L93" s="10">
        <f>IF(OR(H93="",J93=""),"",IFERROR(H93*J93,""))</f>
        <v/>
      </c>
      <c r="M93" s="10">
        <f>IF(OR(L93="",K93=""),"",IFERROR(L93*K93,""))</f>
        <v/>
      </c>
      <c r="N93" s="10">
        <f>IF(OR(L93="",M93=""),"",IFERROR(L93+M93,""))</f>
        <v/>
      </c>
      <c r="O93" s="4" t="n"/>
      <c r="P93" s="4" t="n"/>
      <c r="Q93" s="6" t="n"/>
      <c r="R93" s="6" t="n"/>
      <c r="S93" s="11">
        <f>IF(C93="","",IFERROR(IF(C93&lt;TODAY(),"Po termíne",IF(C93-TODAY()&lt;=7,"Blíži sa termín","V poriadku")),""))</f>
        <v/>
      </c>
    </row>
    <row r="94">
      <c r="A94" s="4" t="n"/>
      <c r="B94" s="5" t="n"/>
      <c r="C94" s="5" t="n"/>
      <c r="D94" s="4" t="n"/>
      <c r="E94" s="6" t="n"/>
      <c r="F94" s="6" t="n"/>
      <c r="G94" s="6" t="n"/>
      <c r="H94" s="7" t="n"/>
      <c r="I94" s="4" t="n"/>
      <c r="J94" s="8" t="n"/>
      <c r="K94" s="9">
        <f>IF(D94="","",IFERROR(VLOOKUP(D94,'Číselníky a pokyny'!$A$4:$C$11,3,FALSE),""))</f>
        <v/>
      </c>
      <c r="L94" s="10">
        <f>IF(OR(H94="",J94=""),"",IFERROR(H94*J94,""))</f>
        <v/>
      </c>
      <c r="M94" s="10">
        <f>IF(OR(L94="",K94=""),"",IFERROR(L94*K94,""))</f>
        <v/>
      </c>
      <c r="N94" s="10">
        <f>IF(OR(L94="",M94=""),"",IFERROR(L94+M94,""))</f>
        <v/>
      </c>
      <c r="O94" s="4" t="n"/>
      <c r="P94" s="4" t="n"/>
      <c r="Q94" s="6" t="n"/>
      <c r="R94" s="6" t="n"/>
      <c r="S94" s="11">
        <f>IF(C94="","",IFERROR(IF(C94&lt;TODAY(),"Po termíne",IF(C94-TODAY()&lt;=7,"Blíži sa termín","V poriadku")),""))</f>
        <v/>
      </c>
    </row>
    <row r="95">
      <c r="A95" s="4" t="n"/>
      <c r="B95" s="5" t="n"/>
      <c r="C95" s="5" t="n"/>
      <c r="D95" s="4" t="n"/>
      <c r="E95" s="6" t="n"/>
      <c r="F95" s="6" t="n"/>
      <c r="G95" s="6" t="n"/>
      <c r="H95" s="7" t="n"/>
      <c r="I95" s="4" t="n"/>
      <c r="J95" s="8" t="n"/>
      <c r="K95" s="9">
        <f>IF(D95="","",IFERROR(VLOOKUP(D95,'Číselníky a pokyny'!$A$4:$C$11,3,FALSE),""))</f>
        <v/>
      </c>
      <c r="L95" s="10">
        <f>IF(OR(H95="",J95=""),"",IFERROR(H95*J95,""))</f>
        <v/>
      </c>
      <c r="M95" s="10">
        <f>IF(OR(L95="",K95=""),"",IFERROR(L95*K95,""))</f>
        <v/>
      </c>
      <c r="N95" s="10">
        <f>IF(OR(L95="",M95=""),"",IFERROR(L95+M95,""))</f>
        <v/>
      </c>
      <c r="O95" s="4" t="n"/>
      <c r="P95" s="4" t="n"/>
      <c r="Q95" s="6" t="n"/>
      <c r="R95" s="6" t="n"/>
      <c r="S95" s="11">
        <f>IF(C95="","",IFERROR(IF(C95&lt;TODAY(),"Po termíne",IF(C95-TODAY()&lt;=7,"Blíži sa termín","V poriadku")),""))</f>
        <v/>
      </c>
    </row>
    <row r="96">
      <c r="A96" s="4" t="n"/>
      <c r="B96" s="5" t="n"/>
      <c r="C96" s="5" t="n"/>
      <c r="D96" s="4" t="n"/>
      <c r="E96" s="6" t="n"/>
      <c r="F96" s="6" t="n"/>
      <c r="G96" s="6" t="n"/>
      <c r="H96" s="7" t="n"/>
      <c r="I96" s="4" t="n"/>
      <c r="J96" s="8" t="n"/>
      <c r="K96" s="9">
        <f>IF(D96="","",IFERROR(VLOOKUP(D96,'Číselníky a pokyny'!$A$4:$C$11,3,FALSE),""))</f>
        <v/>
      </c>
      <c r="L96" s="10">
        <f>IF(OR(H96="",J96=""),"",IFERROR(H96*J96,""))</f>
        <v/>
      </c>
      <c r="M96" s="10">
        <f>IF(OR(L96="",K96=""),"",IFERROR(L96*K96,""))</f>
        <v/>
      </c>
      <c r="N96" s="10">
        <f>IF(OR(L96="",M96=""),"",IFERROR(L96+M96,""))</f>
        <v/>
      </c>
      <c r="O96" s="4" t="n"/>
      <c r="P96" s="4" t="n"/>
      <c r="Q96" s="6" t="n"/>
      <c r="R96" s="6" t="n"/>
      <c r="S96" s="11">
        <f>IF(C96="","",IFERROR(IF(C96&lt;TODAY(),"Po termíne",IF(C96-TODAY()&lt;=7,"Blíži sa termín","V poriadku")),""))</f>
        <v/>
      </c>
    </row>
    <row r="97">
      <c r="A97" s="4" t="n"/>
      <c r="B97" s="5" t="n"/>
      <c r="C97" s="5" t="n"/>
      <c r="D97" s="4" t="n"/>
      <c r="E97" s="6" t="n"/>
      <c r="F97" s="6" t="n"/>
      <c r="G97" s="6" t="n"/>
      <c r="H97" s="7" t="n"/>
      <c r="I97" s="4" t="n"/>
      <c r="J97" s="8" t="n"/>
      <c r="K97" s="9">
        <f>IF(D97="","",IFERROR(VLOOKUP(D97,'Číselníky a pokyny'!$A$4:$C$11,3,FALSE),""))</f>
        <v/>
      </c>
      <c r="L97" s="10">
        <f>IF(OR(H97="",J97=""),"",IFERROR(H97*J97,""))</f>
        <v/>
      </c>
      <c r="M97" s="10">
        <f>IF(OR(L97="",K97=""),"",IFERROR(L97*K97,""))</f>
        <v/>
      </c>
      <c r="N97" s="10">
        <f>IF(OR(L97="",M97=""),"",IFERROR(L97+M97,""))</f>
        <v/>
      </c>
      <c r="O97" s="4" t="n"/>
      <c r="P97" s="4" t="n"/>
      <c r="Q97" s="6" t="n"/>
      <c r="R97" s="6" t="n"/>
      <c r="S97" s="11">
        <f>IF(C97="","",IFERROR(IF(C97&lt;TODAY(),"Po termíne",IF(C97-TODAY()&lt;=7,"Blíži sa termín","V poriadku")),""))</f>
        <v/>
      </c>
    </row>
    <row r="98">
      <c r="A98" s="4" t="n"/>
      <c r="B98" s="5" t="n"/>
      <c r="C98" s="5" t="n"/>
      <c r="D98" s="4" t="n"/>
      <c r="E98" s="6" t="n"/>
      <c r="F98" s="6" t="n"/>
      <c r="G98" s="6" t="n"/>
      <c r="H98" s="7" t="n"/>
      <c r="I98" s="4" t="n"/>
      <c r="J98" s="8" t="n"/>
      <c r="K98" s="9">
        <f>IF(D98="","",IFERROR(VLOOKUP(D98,'Číselníky a pokyny'!$A$4:$C$11,3,FALSE),""))</f>
        <v/>
      </c>
      <c r="L98" s="10">
        <f>IF(OR(H98="",J98=""),"",IFERROR(H98*J98,""))</f>
        <v/>
      </c>
      <c r="M98" s="10">
        <f>IF(OR(L98="",K98=""),"",IFERROR(L98*K98,""))</f>
        <v/>
      </c>
      <c r="N98" s="10">
        <f>IF(OR(L98="",M98=""),"",IFERROR(L98+M98,""))</f>
        <v/>
      </c>
      <c r="O98" s="4" t="n"/>
      <c r="P98" s="4" t="n"/>
      <c r="Q98" s="6" t="n"/>
      <c r="R98" s="6" t="n"/>
      <c r="S98" s="11">
        <f>IF(C98="","",IFERROR(IF(C98&lt;TODAY(),"Po termíne",IF(C98-TODAY()&lt;=7,"Blíži sa termín","V poriadku")),""))</f>
        <v/>
      </c>
    </row>
    <row r="99">
      <c r="A99" s="4" t="n"/>
      <c r="B99" s="5" t="n"/>
      <c r="C99" s="5" t="n"/>
      <c r="D99" s="4" t="n"/>
      <c r="E99" s="6" t="n"/>
      <c r="F99" s="6" t="n"/>
      <c r="G99" s="6" t="n"/>
      <c r="H99" s="7" t="n"/>
      <c r="I99" s="4" t="n"/>
      <c r="J99" s="8" t="n"/>
      <c r="K99" s="9">
        <f>IF(D99="","",IFERROR(VLOOKUP(D99,'Číselníky a pokyny'!$A$4:$C$11,3,FALSE),""))</f>
        <v/>
      </c>
      <c r="L99" s="10">
        <f>IF(OR(H99="",J99=""),"",IFERROR(H99*J99,""))</f>
        <v/>
      </c>
      <c r="M99" s="10">
        <f>IF(OR(L99="",K99=""),"",IFERROR(L99*K99,""))</f>
        <v/>
      </c>
      <c r="N99" s="10">
        <f>IF(OR(L99="",M99=""),"",IFERROR(L99+M99,""))</f>
        <v/>
      </c>
      <c r="O99" s="4" t="n"/>
      <c r="P99" s="4" t="n"/>
      <c r="Q99" s="6" t="n"/>
      <c r="R99" s="6" t="n"/>
      <c r="S99" s="11">
        <f>IF(C99="","",IFERROR(IF(C99&lt;TODAY(),"Po termíne",IF(C99-TODAY()&lt;=7,"Blíži sa termín","V poriadku")),""))</f>
        <v/>
      </c>
    </row>
    <row r="100">
      <c r="A100" s="4" t="n"/>
      <c r="B100" s="5" t="n"/>
      <c r="C100" s="5" t="n"/>
      <c r="D100" s="4" t="n"/>
      <c r="E100" s="6" t="n"/>
      <c r="F100" s="6" t="n"/>
      <c r="G100" s="6" t="n"/>
      <c r="H100" s="7" t="n"/>
      <c r="I100" s="4" t="n"/>
      <c r="J100" s="8" t="n"/>
      <c r="K100" s="9">
        <f>IF(D100="","",IFERROR(VLOOKUP(D100,'Číselníky a pokyny'!$A$4:$C$11,3,FALSE),""))</f>
        <v/>
      </c>
      <c r="L100" s="10">
        <f>IF(OR(H100="",J100=""),"",IFERROR(H100*J100,""))</f>
        <v/>
      </c>
      <c r="M100" s="10">
        <f>IF(OR(L100="",K100=""),"",IFERROR(L100*K100,""))</f>
        <v/>
      </c>
      <c r="N100" s="10">
        <f>IF(OR(L100="",M100=""),"",IFERROR(L100+M100,""))</f>
        <v/>
      </c>
      <c r="O100" s="4" t="n"/>
      <c r="P100" s="4" t="n"/>
      <c r="Q100" s="6" t="n"/>
      <c r="R100" s="6" t="n"/>
      <c r="S100" s="11">
        <f>IF(C100="","",IFERROR(IF(C100&lt;TODAY(),"Po termíne",IF(C100-TODAY()&lt;=7,"Blíži sa termín","V poriadku")),""))</f>
        <v/>
      </c>
    </row>
    <row r="101">
      <c r="A101" s="4" t="n"/>
      <c r="B101" s="5" t="n"/>
      <c r="C101" s="5" t="n"/>
      <c r="D101" s="4" t="n"/>
      <c r="E101" s="6" t="n"/>
      <c r="F101" s="6" t="n"/>
      <c r="G101" s="6" t="n"/>
      <c r="H101" s="7" t="n"/>
      <c r="I101" s="4" t="n"/>
      <c r="J101" s="8" t="n"/>
      <c r="K101" s="9">
        <f>IF(D101="","",IFERROR(VLOOKUP(D101,'Číselníky a pokyny'!$A$4:$C$11,3,FALSE),""))</f>
        <v/>
      </c>
      <c r="L101" s="10">
        <f>IF(OR(H101="",J101=""),"",IFERROR(H101*J101,""))</f>
        <v/>
      </c>
      <c r="M101" s="10">
        <f>IF(OR(L101="",K101=""),"",IFERROR(L101*K101,""))</f>
        <v/>
      </c>
      <c r="N101" s="10">
        <f>IF(OR(L101="",M101=""),"",IFERROR(L101+M101,""))</f>
        <v/>
      </c>
      <c r="O101" s="4" t="n"/>
      <c r="P101" s="4" t="n"/>
      <c r="Q101" s="6" t="n"/>
      <c r="R101" s="6" t="n"/>
      <c r="S101" s="11">
        <f>IF(C101="","",IFERROR(IF(C101&lt;TODAY(),"Po termíne",IF(C101-TODAY()&lt;=7,"Blíži sa termín","V poriadku")),""))</f>
        <v/>
      </c>
    </row>
    <row r="102">
      <c r="A102" s="4" t="n"/>
      <c r="B102" s="5" t="n"/>
      <c r="C102" s="5" t="n"/>
      <c r="D102" s="4" t="n"/>
      <c r="E102" s="6" t="n"/>
      <c r="F102" s="6" t="n"/>
      <c r="G102" s="6" t="n"/>
      <c r="H102" s="7" t="n"/>
      <c r="I102" s="4" t="n"/>
      <c r="J102" s="8" t="n"/>
      <c r="K102" s="9">
        <f>IF(D102="","",IFERROR(VLOOKUP(D102,'Číselníky a pokyny'!$A$4:$C$11,3,FALSE),""))</f>
        <v/>
      </c>
      <c r="L102" s="10">
        <f>IF(OR(H102="",J102=""),"",IFERROR(H102*J102,""))</f>
        <v/>
      </c>
      <c r="M102" s="10">
        <f>IF(OR(L102="",K102=""),"",IFERROR(L102*K102,""))</f>
        <v/>
      </c>
      <c r="N102" s="10">
        <f>IF(OR(L102="",M102=""),"",IFERROR(L102+M102,""))</f>
        <v/>
      </c>
      <c r="O102" s="4" t="n"/>
      <c r="P102" s="4" t="n"/>
      <c r="Q102" s="6" t="n"/>
      <c r="R102" s="6" t="n"/>
      <c r="S102" s="11">
        <f>IF(C102="","",IFERROR(IF(C102&lt;TODAY(),"Po termíne",IF(C102-TODAY()&lt;=7,"Blíži sa termín","V poriadku")),""))</f>
        <v/>
      </c>
    </row>
    <row r="103">
      <c r="A103" s="4" t="n"/>
      <c r="B103" s="5" t="n"/>
      <c r="C103" s="5" t="n"/>
      <c r="D103" s="4" t="n"/>
      <c r="E103" s="6" t="n"/>
      <c r="F103" s="6" t="n"/>
      <c r="G103" s="6" t="n"/>
      <c r="H103" s="7" t="n"/>
      <c r="I103" s="4" t="n"/>
      <c r="J103" s="8" t="n"/>
      <c r="K103" s="9">
        <f>IF(D103="","",IFERROR(VLOOKUP(D103,'Číselníky a pokyny'!$A$4:$C$11,3,FALSE),""))</f>
        <v/>
      </c>
      <c r="L103" s="10">
        <f>IF(OR(H103="",J103=""),"",IFERROR(H103*J103,""))</f>
        <v/>
      </c>
      <c r="M103" s="10">
        <f>IF(OR(L103="",K103=""),"",IFERROR(L103*K103,""))</f>
        <v/>
      </c>
      <c r="N103" s="10">
        <f>IF(OR(L103="",M103=""),"",IFERROR(L103+M103,""))</f>
        <v/>
      </c>
      <c r="O103" s="4" t="n"/>
      <c r="P103" s="4" t="n"/>
      <c r="Q103" s="6" t="n"/>
      <c r="R103" s="6" t="n"/>
      <c r="S103" s="11">
        <f>IF(C103="","",IFERROR(IF(C103&lt;TODAY(),"Po termíne",IF(C103-TODAY()&lt;=7,"Blíži sa termín","V poriadku")),""))</f>
        <v/>
      </c>
    </row>
  </sheetData>
  <autoFilter ref="A3:S103"/>
  <mergeCells count="1">
    <mergeCell ref="A1:S1"/>
  </mergeCells>
  <conditionalFormatting sqref="S4:S103">
    <cfRule type="expression" priority="1" dxfId="0" stopIfTrue="1">
      <formula>$S4="Po termíne"</formula>
    </cfRule>
    <cfRule type="expression" priority="3" dxfId="1" stopIfTrue="1">
      <formula>$S4="Blíži sa termín"</formula>
    </cfRule>
  </conditionalFormatting>
  <conditionalFormatting sqref="C4:C103">
    <cfRule type="expression" priority="2" dxfId="0" stopIfTrue="1">
      <formula>$S4="Po termíne"</formula>
    </cfRule>
  </conditionalFormatting>
  <conditionalFormatting sqref="N4:N103">
    <cfRule type="expression" priority="4" dxfId="2">
      <formula>N4&gt;0</formula>
    </cfRule>
  </conditionalFormatting>
  <conditionalFormatting sqref="P4:P103">
    <cfRule type="expression" priority="5" dxfId="2">
      <formula>$P4="Dodané"</formula>
    </cfRule>
  </conditionalFormatting>
  <dataValidations count="7">
    <dataValidation sqref="D4:D103" showErrorMessage="1" showInputMessage="1" allowBlank="1" errorTitle="Neplatná kategória" error="Vyberte kategóriu zo zoznamu." promptTitle="Kategória" prompt="Vyberte kategóriu nákupu." type="list">
      <formula1>='Číselníky a pokyny'!$A$4:$A$11</formula1>
    </dataValidation>
    <dataValidation sqref="I4:I103" showErrorMessage="1" showInputMessage="1" allowBlank="1" errorTitle="Neplatná merná jednotka" error="Vyberte mernú jednotku zo zoznamu." type="list">
      <formula1>='Číselníky a pokyny'!$M$4:$M$7</formula1>
    </dataValidation>
    <dataValidation sqref="O4:O103" showErrorMessage="1" showInputMessage="1" allowBlank="1" errorTitle="Neplatná priorita" error="Vyberte prioritu zo zoznamu." type="list">
      <formula1>='Číselníky a pokyny'!$E$4:$E$6</formula1>
    </dataValidation>
    <dataValidation sqref="P4:P103" showErrorMessage="1" showInputMessage="1" allowBlank="1" errorTitle="Neplatný stav" error="Vyberte stav zo zoznamu." type="list">
      <formula1>='Číselníky a pokyny'!$G$4:$G$7</formula1>
    </dataValidation>
    <dataValidation sqref="Q4:Q103" showErrorMessage="1" showInputMessage="1" allowBlank="1" errorTitle="Neplatná osoba" error="Vyberte zodpovednú osobu zo zoznamu." type="list">
      <formula1>='Číselníky a pokyny'!$I$4:$I$8</formula1>
    </dataValidation>
    <dataValidation sqref="H4:H103" showErrorMessage="1" showInputMessage="1" allowBlank="1" errorTitle="Neplatné množstvo" error="Zadajte množstvo vyššie ako nula." type="decimal" operator="greaterThan">
      <formula1>0</formula1>
    </dataValidation>
    <dataValidation sqref="J4:J103" showErrorMessage="1" showInputMessage="1" allowBlank="1" errorTitle="Neplatná cena" error="Zadajte cenu bez DPH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0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28" customHeight="1">
      <c r="A1" s="12" t="inlineStr">
        <is>
          <t>Prehľad plánu nákupu</t>
        </is>
      </c>
    </row>
    <row r="2">
      <c r="A2" s="13" t="inlineStr">
        <is>
          <t>Súhrnné ukazovatele a prehľad nákupov podľa kategórie a stavu.</t>
        </is>
      </c>
    </row>
    <row r="3" ht="32" customHeight="1">
      <c r="A3" s="14" t="inlineStr">
        <is>
          <t>Celková hodnota nákupov bez DPH</t>
        </is>
      </c>
      <c r="B3" s="15">
        <f>SUM('Plán nákupu'!$L$4:$L$103)</f>
        <v/>
      </c>
      <c r="D3" s="14" t="inlineStr">
        <is>
          <t>Celková hodnota nákupov s DPH</t>
        </is>
      </c>
      <c r="E3" s="15">
        <f>SUM('Plán nákupu'!$N$4:$N$103)</f>
        <v/>
      </c>
      <c r="G3" s="14" t="inlineStr">
        <is>
          <t>Priemerná hodnota nákupu</t>
        </is>
      </c>
      <c r="H3" s="15">
        <f>IFERROR(AVERAGE('Plán nákupu'!$N$4:$N$103),0)</f>
        <v/>
      </c>
    </row>
    <row r="4"/>
    <row r="5"/>
    <row r="6" ht="32" customHeight="1">
      <c r="A6" s="14" t="inlineStr">
        <is>
          <t>Počet nákupných požiadaviek</t>
        </is>
      </c>
      <c r="B6" s="16">
        <f>COUNTIF('Plán nákupu'!$A$4:$A$103,"&lt;&gt;")</f>
        <v/>
      </c>
      <c r="D6" s="14" t="inlineStr">
        <is>
          <t>Počet objednaných nákupov</t>
        </is>
      </c>
      <c r="E6" s="16">
        <f>COUNTIF('Plán nákupu'!$P$4:$P$103,"Objednané")</f>
        <v/>
      </c>
      <c r="G6" s="14" t="inlineStr">
        <is>
          <t>Podiel objednaných nákupov</t>
        </is>
      </c>
      <c r="H6" s="17">
        <f>IFERROR(COUNTIF('Plán nákupu'!$P$4:$P$103,"Objednané")/COUNTA('Plán nákupu'!$A$4:$A$103),0)</f>
        <v/>
      </c>
    </row>
    <row r="7"/>
    <row r="8"/>
    <row r="9"/>
    <row r="10">
      <c r="A10" s="18" t="inlineStr">
        <is>
          <t>Hodnota nákupov s DPH podľa kategórie</t>
        </is>
      </c>
      <c r="D10" s="18" t="inlineStr">
        <is>
          <t>Počet nákupov podľa stavu</t>
        </is>
      </c>
    </row>
    <row r="11"/>
    <row r="12">
      <c r="A12" s="19" t="inlineStr">
        <is>
          <t>Kategória</t>
        </is>
      </c>
      <c r="B12" s="19" t="inlineStr">
        <is>
          <t>Hodnota s DPH (€)</t>
        </is>
      </c>
      <c r="D12" s="19" t="inlineStr">
        <is>
          <t>Stav</t>
        </is>
      </c>
      <c r="E12" s="19" t="inlineStr">
        <is>
          <t>Počet nákupov</t>
        </is>
      </c>
    </row>
    <row r="13">
      <c r="A13" s="20" t="inlineStr">
        <is>
          <t>Kancelária</t>
        </is>
      </c>
      <c r="B13" s="10">
        <f>IFERROR(SUMIF('Plán nákupu'!$D$4:$D$103,A13,'Plán nákupu'!$N$4:$N$103),0)</f>
        <v/>
      </c>
      <c r="D13" s="20" t="inlineStr">
        <is>
          <t>Plánované</t>
        </is>
      </c>
      <c r="E13" s="11">
        <f>IFERROR(COUNTIF('Plán nákupu'!$P$4:$P$103,D13),0)</f>
        <v/>
      </c>
    </row>
    <row r="14">
      <c r="A14" s="21" t="inlineStr">
        <is>
          <t>IT</t>
        </is>
      </c>
      <c r="B14" s="22">
        <f>IFERROR(SUMIF('Plán nákupu'!$D$4:$D$103,A14,'Plán nákupu'!$N$4:$N$103),0)</f>
        <v/>
      </c>
      <c r="D14" s="21" t="inlineStr">
        <is>
          <t>Schválené</t>
        </is>
      </c>
      <c r="E14" s="23">
        <f>IFERROR(COUNTIF('Plán nákupu'!$P$4:$P$103,D14),0)</f>
        <v/>
      </c>
    </row>
    <row r="15">
      <c r="A15" s="20" t="inlineStr">
        <is>
          <t>Nábytok</t>
        </is>
      </c>
      <c r="B15" s="10">
        <f>IFERROR(SUMIF('Plán nákupu'!$D$4:$D$103,A15,'Plán nákupu'!$N$4:$N$103),0)</f>
        <v/>
      </c>
      <c r="D15" s="20" t="inlineStr">
        <is>
          <t>Objednané</t>
        </is>
      </c>
      <c r="E15" s="11">
        <f>IFERROR(COUNTIF('Plán nákupu'!$P$4:$P$103,D15),0)</f>
        <v/>
      </c>
    </row>
    <row r="16">
      <c r="A16" s="21" t="inlineStr">
        <is>
          <t>Hygiena</t>
        </is>
      </c>
      <c r="B16" s="22">
        <f>IFERROR(SUMIF('Plán nákupu'!$D$4:$D$103,A16,'Plán nákupu'!$N$4:$N$103),0)</f>
        <v/>
      </c>
      <c r="D16" s="21" t="inlineStr">
        <is>
          <t>Dodané</t>
        </is>
      </c>
      <c r="E16" s="23">
        <f>IFERROR(COUNTIF('Plán nákupu'!$P$4:$P$103,D16),0)</f>
        <v/>
      </c>
    </row>
    <row r="17">
      <c r="A17" s="20" t="inlineStr">
        <is>
          <t>OOPP</t>
        </is>
      </c>
      <c r="B17" s="10">
        <f>IFERROR(SUMIF('Plán nákupu'!$D$4:$D$103,A17,'Plán nákupu'!$N$4:$N$103),0)</f>
        <v/>
      </c>
    </row>
    <row r="18">
      <c r="A18" s="21" t="inlineStr">
        <is>
          <t>Obaly</t>
        </is>
      </c>
      <c r="B18" s="22">
        <f>IFERROR(SUMIF('Plán nákupu'!$D$4:$D$103,A18,'Plán nákupu'!$N$4:$N$103),0)</f>
        <v/>
      </c>
    </row>
    <row r="19">
      <c r="A19" s="20" t="inlineStr">
        <is>
          <t>Elektro</t>
        </is>
      </c>
      <c r="B19" s="10">
        <f>IFERROR(SUMIF('Plán nákupu'!$D$4:$D$103,A19,'Plán nákupu'!$N$4:$N$103),0)</f>
        <v/>
      </c>
    </row>
    <row r="20">
      <c r="A20" s="21" t="inlineStr">
        <is>
          <t>Občerstvenie</t>
        </is>
      </c>
      <c r="B20" s="22">
        <f>IFERROR(SUMIF('Plán nákupu'!$D$4:$D$103,A20,'Plán nákupu'!$N$4:$N$103),0)</f>
        <v/>
      </c>
    </row>
  </sheetData>
  <mergeCells count="1">
    <mergeCell ref="A1:H1"/>
  </mergeCells>
  <conditionalFormatting sqref="B13:B20">
    <cfRule type="expression" priority="1" dxfId="2">
      <formula>B13&gt;0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39" customWidth="1" min="2" max="2"/>
    <col width="19" customWidth="1" min="3" max="3"/>
    <col width="4" customWidth="1" min="4" max="4"/>
    <col width="15" customWidth="1" min="5" max="5"/>
    <col width="4" customWidth="1" min="6" max="6"/>
    <col width="16" customWidth="1" min="7" max="7"/>
    <col width="4" customWidth="1" min="8" max="8"/>
    <col width="22" customWidth="1" min="9" max="9"/>
    <col width="4" customWidth="1" min="10" max="10"/>
    <col width="16" customWidth="1" min="11" max="11"/>
    <col width="4" customWidth="1" min="12" max="12"/>
    <col width="16" customWidth="1" min="13" max="13"/>
  </cols>
  <sheetData>
    <row r="1" ht="28" customHeight="1">
      <c r="A1" s="12" t="inlineStr">
        <is>
          <t>Číselníky a pokyny</t>
        </is>
      </c>
    </row>
    <row r="2"/>
    <row r="3">
      <c r="A3" s="24" t="inlineStr">
        <is>
          <t>Kategória</t>
        </is>
      </c>
      <c r="B3" s="24" t="inlineStr">
        <is>
          <t>Popis</t>
        </is>
      </c>
      <c r="C3" s="24" t="inlineStr">
        <is>
          <t>Predvolená DPH %</t>
        </is>
      </c>
      <c r="E3" s="24" t="inlineStr">
        <is>
          <t>Priorita</t>
        </is>
      </c>
      <c r="G3" s="24" t="inlineStr">
        <is>
          <t>Stav</t>
        </is>
      </c>
      <c r="I3" s="24" t="inlineStr">
        <is>
          <t>Zodpovedná osoba</t>
        </is>
      </c>
      <c r="K3" s="24" t="inlineStr">
        <is>
          <t>Sadzba DPH %</t>
        </is>
      </c>
      <c r="M3" s="24" t="inlineStr">
        <is>
          <t>Merná jednotka</t>
        </is>
      </c>
    </row>
    <row r="4">
      <c r="A4" s="25" t="inlineStr">
        <is>
          <t>Kancelária</t>
        </is>
      </c>
      <c r="B4" s="25" t="inlineStr">
        <is>
          <t>Kancelárske potreby a papier</t>
        </is>
      </c>
      <c r="C4" s="26" t="n">
        <v>0.2</v>
      </c>
      <c r="E4" s="4" t="inlineStr">
        <is>
          <t>Nízka</t>
        </is>
      </c>
      <c r="G4" s="4" t="inlineStr">
        <is>
          <t>Plánované</t>
        </is>
      </c>
      <c r="I4" s="27" t="inlineStr">
        <is>
          <t>Ján Novák</t>
        </is>
      </c>
      <c r="K4" s="28" t="n">
        <v>0.2</v>
      </c>
      <c r="M4" s="4" t="inlineStr">
        <is>
          <t>ks</t>
        </is>
      </c>
    </row>
    <row r="5">
      <c r="A5" s="29" t="inlineStr">
        <is>
          <t>IT</t>
        </is>
      </c>
      <c r="B5" s="29" t="inlineStr">
        <is>
          <t>Výpočtová technika a príslušenstvo</t>
        </is>
      </c>
      <c r="C5" s="30" t="n">
        <v>0.2</v>
      </c>
      <c r="E5" s="4" t="inlineStr">
        <is>
          <t>Stredná</t>
        </is>
      </c>
      <c r="G5" s="4" t="inlineStr">
        <is>
          <t>Schválené</t>
        </is>
      </c>
      <c r="I5" s="27" t="inlineStr">
        <is>
          <t>Mária Kováčová</t>
        </is>
      </c>
      <c r="K5" s="28" t="n">
        <v>0.1</v>
      </c>
      <c r="M5" s="4" t="inlineStr">
        <is>
          <t>balenie</t>
        </is>
      </c>
    </row>
    <row r="6">
      <c r="A6" s="25" t="inlineStr">
        <is>
          <t>Nábytok</t>
        </is>
      </c>
      <c r="B6" s="25" t="inlineStr">
        <is>
          <t>Kancelársky nábytok</t>
        </is>
      </c>
      <c r="C6" s="26" t="n">
        <v>0.2</v>
      </c>
      <c r="E6" s="4" t="inlineStr">
        <is>
          <t>Vysoká</t>
        </is>
      </c>
      <c r="G6" s="4" t="inlineStr">
        <is>
          <t>Objednané</t>
        </is>
      </c>
      <c r="I6" s="27" t="inlineStr">
        <is>
          <t>Peter Horváth</t>
        </is>
      </c>
      <c r="K6" s="28" t="n">
        <v>0.05</v>
      </c>
      <c r="M6" s="4" t="inlineStr">
        <is>
          <t>pár</t>
        </is>
      </c>
    </row>
    <row r="7">
      <c r="A7" s="29" t="inlineStr">
        <is>
          <t>Hygiena</t>
        </is>
      </c>
      <c r="B7" s="29" t="inlineStr">
        <is>
          <t>Čistiace a hygienické potreby</t>
        </is>
      </c>
      <c r="C7" s="30" t="n">
        <v>0.2</v>
      </c>
      <c r="G7" s="4" t="inlineStr">
        <is>
          <t>Dodané</t>
        </is>
      </c>
      <c r="I7" s="27" t="inlineStr">
        <is>
          <t>Zuzana Tóthová</t>
        </is>
      </c>
      <c r="M7" s="4" t="inlineStr">
        <is>
          <t>sada</t>
        </is>
      </c>
    </row>
    <row r="8">
      <c r="A8" s="25" t="inlineStr">
        <is>
          <t>OOPP</t>
        </is>
      </c>
      <c r="B8" s="25" t="inlineStr">
        <is>
          <t>Osobné ochranné pracovné prostriedky</t>
        </is>
      </c>
      <c r="C8" s="26" t="n">
        <v>0.2</v>
      </c>
      <c r="I8" s="27" t="inlineStr">
        <is>
          <t>Martin Baláž</t>
        </is>
      </c>
    </row>
    <row r="9">
      <c r="A9" s="29" t="inlineStr">
        <is>
          <t>Obaly</t>
        </is>
      </c>
      <c r="B9" s="29" t="inlineStr">
        <is>
          <t>Obalový materiál</t>
        </is>
      </c>
      <c r="C9" s="30" t="n">
        <v>0.2</v>
      </c>
    </row>
    <row r="10">
      <c r="A10" s="25" t="inlineStr">
        <is>
          <t>Elektro</t>
        </is>
      </c>
      <c r="B10" s="25" t="inlineStr">
        <is>
          <t>Elektrospotrebiče a osvetlenie</t>
        </is>
      </c>
      <c r="C10" s="26" t="n">
        <v>0.2</v>
      </c>
    </row>
    <row r="11">
      <c r="A11" s="29" t="inlineStr">
        <is>
          <t>Občerstvenie</t>
        </is>
      </c>
      <c r="B11" s="29" t="inlineStr">
        <is>
          <t>Nápoje a občerstvenie</t>
        </is>
      </c>
      <c r="C11" s="30" t="n">
        <v>0.2</v>
      </c>
    </row>
    <row r="12"/>
    <row r="13"/>
    <row r="14">
      <c r="A14" s="31" t="inlineStr">
        <is>
          <t>Pokyny pre prácu</t>
        </is>
      </c>
    </row>
    <row r="15" ht="28" customHeight="1">
      <c r="A15" s="25" t="inlineStr">
        <is>
          <t>Žlté bunky v hárku Plán nákupu sú určené na zadávanie a úpravu údajov.</t>
        </is>
      </c>
    </row>
    <row r="16" ht="28" customHeight="1">
      <c r="A16" s="29" t="inlineStr">
        <is>
          <t>Výpočtové bunky pre DPH, cenu spolu a termínový stav neupravujte.</t>
        </is>
      </c>
    </row>
    <row r="17" ht="28" customHeight="1">
      <c r="A17" s="25" t="inlineStr">
        <is>
          <t>Ceny zadávajte bez DPH; sadzba DPH sa doplní automaticky podľa kategórie.</t>
        </is>
      </c>
    </row>
    <row r="18" ht="28" customHeight="1">
      <c r="A18" s="29" t="inlineStr">
        <is>
          <t>Pravidelne aktualizujte stav objednávky a požadovaný termín dodania.</t>
        </is>
      </c>
    </row>
    <row r="19" ht="28" customHeight="1">
      <c r="A19" s="25" t="inlineStr">
        <is>
          <t>Prehľad obsahuje súhrnné ukazovatele a grafy pre manažérske rozhodovanie.</t>
        </is>
      </c>
    </row>
    <row r="20" ht="28" customHeight="1">
      <c r="A20" s="29" t="inlineStr">
        <is>
          <t>Pripravených je 100 riadkov na evidenciu nákupných požiadaviek.</t>
        </is>
      </c>
    </row>
  </sheetData>
  <mergeCells count="1">
    <mergeCell ref="A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2026-09-17T18:13:11Z</dcterms:created>
  <dcterms:modified xmlns:dcterms="http://purl.org/dc/terms/" xmlns:xsi="http://www.w3.org/2001/XMLSchema-instance" xsi:type="dcterms:W3CDTF">2026-09-17T18:13:11Z</dcterms:modified>
</cp:coreProperties>
</file>