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án údržby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 ##0,00 &quot;€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2" fillId="6" borderId="1" applyAlignment="1" pivotButton="0" quotePrefix="0" xfId="0">
      <alignment horizontal="left" vertical="center" wrapText="1"/>
    </xf>
    <xf numFmtId="1" fontId="2" fillId="6" borderId="1" pivotButton="0" quotePrefix="0" xfId="0"/>
    <xf numFmtId="165" fontId="2" fillId="6" borderId="1" pivotButton="0" quotePrefix="0" xfId="0"/>
    <xf numFmtId="0" fontId="1" fillId="0" borderId="0" pivotButton="0" quotePrefix="0" xfId="0"/>
    <xf numFmtId="0" fontId="4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2" fillId="6" borderId="1" pivotButton="0" quotePrefix="0" xfId="0"/>
    <xf numFmtId="165" fontId="3" fillId="5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stavov údržby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'Dashboard'!$D$5:$D$7</f>
            </numRef>
          </cat>
          <val>
            <numRef>
              <f>'Dashboard'!$E$5:$E$7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Náklady na údržbu podľa zariadenia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'Dashboard'!$A$15:$A$24</f>
            </numRef>
          </cat>
          <val>
            <numRef>
              <f>'Dashboard'!$B$15:$B$24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Zariadenie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Náklady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18" customWidth="1" min="3" max="3"/>
    <col width="15" customWidth="1" min="4" max="4"/>
    <col width="19" customWidth="1" min="5" max="5"/>
    <col width="15" customWidth="1" min="6" max="6"/>
    <col width="13" customWidth="1" min="7" max="7"/>
    <col width="15" customWidth="1" min="8" max="8"/>
    <col width="13" customWidth="1" min="9" max="9"/>
    <col width="13" customWidth="1" min="10" max="10"/>
    <col width="13" customWidth="1" min="11" max="11"/>
    <col width="11" customWidth="1" min="12" max="12"/>
    <col width="19" customWidth="1" min="13" max="13"/>
    <col width="20" customWidth="1" min="14" max="14"/>
    <col width="3" customWidth="1" min="15" max="15"/>
    <col width="17" customWidth="1" min="16" max="16"/>
    <col width="19" customWidth="1" min="17" max="17"/>
  </cols>
  <sheetData>
    <row r="1" ht="26" customHeight="1">
      <c r="A1" s="1" t="inlineStr">
        <is>
          <t>PLÁN ÚDRŽBY ZARIADENÍ - VÝROBNÝ ZÁVOD</t>
        </is>
      </c>
      <c r="P1" s="2" t="inlineStr">
        <is>
          <t>POMOCNÁ TABUĽKA - ODDELENIA</t>
        </is>
      </c>
    </row>
    <row r="2" ht="32" customHeight="1">
      <c r="A2" s="3" t="inlineStr">
        <is>
          <t>ID</t>
        </is>
      </c>
      <c r="B2" s="3" t="inlineStr">
        <is>
          <t>Zariadenie</t>
        </is>
      </c>
      <c r="C2" s="3" t="inlineStr">
        <is>
          <t>Umiestnenie</t>
        </is>
      </c>
      <c r="D2" s="3" t="inlineStr">
        <is>
          <t>Typ údržby</t>
        </is>
      </c>
      <c r="E2" s="3" t="inlineStr">
        <is>
          <t>Zodpovedná osoba</t>
        </is>
      </c>
      <c r="F2" s="3" t="inlineStr">
        <is>
          <t>Posledná údržba</t>
        </is>
      </c>
      <c r="G2" s="3" t="inlineStr">
        <is>
          <t>Interval (dni)</t>
        </is>
      </c>
      <c r="H2" s="3" t="inlineStr">
        <is>
          <t>Ďalšia údržba</t>
        </is>
      </c>
      <c r="I2" s="3" t="inlineStr">
        <is>
          <t>Dní do údržby</t>
        </is>
      </c>
      <c r="J2" s="3" t="inlineStr">
        <is>
          <t>Stav</t>
        </is>
      </c>
      <c r="K2" s="3" t="inlineStr">
        <is>
          <t>Náklady</t>
        </is>
      </c>
      <c r="L2" s="3" t="inlineStr">
        <is>
          <t>Priorita</t>
        </is>
      </c>
      <c r="M2" s="3" t="inlineStr">
        <is>
          <t>Oddelenie</t>
        </is>
      </c>
      <c r="N2" s="3" t="inlineStr">
        <is>
          <t>Poznámka</t>
        </is>
      </c>
      <c r="P2" s="4" t="inlineStr">
        <is>
          <t>Typ údržby</t>
        </is>
      </c>
      <c r="Q2" s="4" t="inlineStr">
        <is>
          <t>Oddelenie</t>
        </is>
      </c>
    </row>
    <row r="3">
      <c r="A3" s="5" t="n">
        <v>1</v>
      </c>
      <c r="B3" s="6" t="inlineStr">
        <is>
          <t>Lis hydraulický LH-200</t>
        </is>
      </c>
      <c r="C3" s="6" t="inlineStr">
        <is>
          <t>Hala A - linka 1</t>
        </is>
      </c>
      <c r="D3" s="5" t="inlineStr">
        <is>
          <t>Preventívna</t>
        </is>
      </c>
      <c r="E3" s="6" t="inlineStr">
        <is>
          <t>Ján Novák</t>
        </is>
      </c>
      <c r="F3" s="26" t="n">
        <v>46091</v>
      </c>
      <c r="G3" s="8" t="n">
        <v>90</v>
      </c>
      <c r="H3" s="26">
        <f>F3+G3</f>
        <v/>
      </c>
      <c r="I3" s="9">
        <f>H3-TODAY()</f>
        <v/>
      </c>
      <c r="J3" s="5">
        <f>IF(I3&lt;0,"Po termíne",IF(I3&lt;=7,"Blíži sa","V poriadku"))</f>
        <v/>
      </c>
      <c r="K3" s="27" t="n">
        <v>5200</v>
      </c>
      <c r="L3" s="8" t="inlineStr">
        <is>
          <t>Vysoká</t>
        </is>
      </c>
      <c r="M3" s="5">
        <f>IFERROR(VLOOKUP(D3,$P$3:$Q$6,2,0),"")</f>
        <v/>
      </c>
      <c r="N3" s="6" t="inlineStr"/>
      <c r="P3" s="11" t="inlineStr">
        <is>
          <t>Preventívna</t>
        </is>
      </c>
      <c r="Q3" s="11" t="inlineStr">
        <is>
          <t>Technický úsek</t>
        </is>
      </c>
    </row>
    <row r="4">
      <c r="A4" s="12" t="n">
        <v>2</v>
      </c>
      <c r="B4" s="13" t="inlineStr">
        <is>
          <t>Zvárací robot ZR-5</t>
        </is>
      </c>
      <c r="C4" s="13" t="inlineStr">
        <is>
          <t>Hala A - linka 2</t>
        </is>
      </c>
      <c r="D4" s="12" t="inlineStr">
        <is>
          <t>Kalibrácia</t>
        </is>
      </c>
      <c r="E4" s="13" t="inlineStr">
        <is>
          <t>Peter Horváth</t>
        </is>
      </c>
      <c r="F4" s="28" t="n">
        <v>46114</v>
      </c>
      <c r="G4" s="8" t="n">
        <v>60</v>
      </c>
      <c r="H4" s="28">
        <f>F4+G4</f>
        <v/>
      </c>
      <c r="I4" s="15">
        <f>H4-TODAY()</f>
        <v/>
      </c>
      <c r="J4" s="12">
        <f>IF(I4&lt;0,"Po termíne",IF(I4&lt;=7,"Blíži sa","V poriadku"))</f>
        <v/>
      </c>
      <c r="K4" s="27" t="n">
        <v>1800</v>
      </c>
      <c r="L4" s="8" t="inlineStr">
        <is>
          <t>Stredná</t>
        </is>
      </c>
      <c r="M4" s="12">
        <f>IFERROR(VLOOKUP(D4,$P$3:$Q$6,2,0),"")</f>
        <v/>
      </c>
      <c r="N4" s="13" t="inlineStr"/>
      <c r="P4" s="11" t="inlineStr">
        <is>
          <t>Opravná</t>
        </is>
      </c>
      <c r="Q4" s="11" t="inlineStr">
        <is>
          <t>Servisné oddelenie</t>
        </is>
      </c>
    </row>
    <row r="5">
      <c r="A5" s="5" t="n">
        <v>3</v>
      </c>
      <c r="B5" s="6" t="inlineStr">
        <is>
          <t>Kompresor KP-100</t>
        </is>
      </c>
      <c r="C5" s="6" t="inlineStr">
        <is>
          <t>Strojovňa</t>
        </is>
      </c>
      <c r="D5" s="5" t="inlineStr">
        <is>
          <t>Opravná</t>
        </is>
      </c>
      <c r="E5" s="6" t="inlineStr">
        <is>
          <t>Martin Kováč</t>
        </is>
      </c>
      <c r="F5" s="26" t="n">
        <v>46157</v>
      </c>
      <c r="G5" s="8" t="n">
        <v>30</v>
      </c>
      <c r="H5" s="26">
        <f>F5+G5</f>
        <v/>
      </c>
      <c r="I5" s="9">
        <f>H5-TODAY()</f>
        <v/>
      </c>
      <c r="J5" s="5">
        <f>IF(I5&lt;0,"Po termíne",IF(I5&lt;=7,"Blíži sa","V poriadku"))</f>
        <v/>
      </c>
      <c r="K5" s="27" t="n">
        <v>950</v>
      </c>
      <c r="L5" s="8" t="inlineStr">
        <is>
          <t>Vysoká</t>
        </is>
      </c>
      <c r="M5" s="5">
        <f>IFERROR(VLOOKUP(D5,$P$3:$Q$6,2,0),"")</f>
        <v/>
      </c>
      <c r="N5" s="6" t="inlineStr"/>
      <c r="P5" s="11" t="inlineStr">
        <is>
          <t>Bezpečnostná</t>
        </is>
      </c>
      <c r="Q5" s="11" t="inlineStr">
        <is>
          <t>BOZP</t>
        </is>
      </c>
    </row>
    <row r="6">
      <c r="A6" s="12" t="n">
        <v>4</v>
      </c>
      <c r="B6" s="13" t="inlineStr">
        <is>
          <t>Pásový dopravník PD-3</t>
        </is>
      </c>
      <c r="C6" s="13" t="inlineStr">
        <is>
          <t>Hala B - linka 1</t>
        </is>
      </c>
      <c r="D6" s="12" t="inlineStr">
        <is>
          <t>Preventívna</t>
        </is>
      </c>
      <c r="E6" s="13" t="inlineStr">
        <is>
          <t>Zuzana Tóthová</t>
        </is>
      </c>
      <c r="F6" s="28" t="n">
        <v>46073</v>
      </c>
      <c r="G6" s="8" t="n">
        <v>120</v>
      </c>
      <c r="H6" s="28">
        <f>F6+G6</f>
        <v/>
      </c>
      <c r="I6" s="15">
        <f>H6-TODAY()</f>
        <v/>
      </c>
      <c r="J6" s="12">
        <f>IF(I6&lt;0,"Po termíne",IF(I6&lt;=7,"Blíži sa","V poriadku"))</f>
        <v/>
      </c>
      <c r="K6" s="27" t="n">
        <v>620</v>
      </c>
      <c r="L6" s="8" t="inlineStr">
        <is>
          <t>Nízka</t>
        </is>
      </c>
      <c r="M6" s="12">
        <f>IFERROR(VLOOKUP(D6,$P$3:$Q$6,2,0),"")</f>
        <v/>
      </c>
      <c r="N6" s="13" t="inlineStr"/>
      <c r="P6" s="11" t="inlineStr">
        <is>
          <t>Kalibrácia</t>
        </is>
      </c>
      <c r="Q6" s="11" t="inlineStr">
        <is>
          <t>Metrológia</t>
        </is>
      </c>
    </row>
    <row r="7">
      <c r="A7" s="5" t="n">
        <v>5</v>
      </c>
      <c r="B7" s="6" t="inlineStr">
        <is>
          <t>CNC obrábací stroj CNC-7</t>
        </is>
      </c>
      <c r="C7" s="6" t="inlineStr">
        <is>
          <t>Hala B - linka 2</t>
        </is>
      </c>
      <c r="D7" s="5" t="inlineStr">
        <is>
          <t>Bezpečnostná</t>
        </is>
      </c>
      <c r="E7" s="6" t="inlineStr">
        <is>
          <t>Katarína Kováčová</t>
        </is>
      </c>
      <c r="F7" s="26" t="n">
        <v>46174</v>
      </c>
      <c r="G7" s="8" t="n">
        <v>45</v>
      </c>
      <c r="H7" s="26">
        <f>F7+G7</f>
        <v/>
      </c>
      <c r="I7" s="9">
        <f>H7-TODAY()</f>
        <v/>
      </c>
      <c r="J7" s="5">
        <f>IF(I7&lt;0,"Po termíne",IF(I7&lt;=7,"Blíži sa","V poriadku"))</f>
        <v/>
      </c>
      <c r="K7" s="27" t="n">
        <v>3400</v>
      </c>
      <c r="L7" s="8" t="inlineStr">
        <is>
          <t>Vysoká</t>
        </is>
      </c>
      <c r="M7" s="5">
        <f>IFERROR(VLOOKUP(D7,$P$3:$Q$6,2,0),"")</f>
        <v/>
      </c>
      <c r="N7" s="6" t="inlineStr"/>
    </row>
    <row r="8">
      <c r="A8" s="12" t="n">
        <v>6</v>
      </c>
      <c r="B8" s="13" t="inlineStr">
        <is>
          <t>Vysokozdvižný vozík VV-2</t>
        </is>
      </c>
      <c r="C8" s="13" t="inlineStr">
        <is>
          <t>Sklad</t>
        </is>
      </c>
      <c r="D8" s="12" t="inlineStr">
        <is>
          <t>Preventívna</t>
        </is>
      </c>
      <c r="E8" s="13" t="inlineStr">
        <is>
          <t>Ján Novák</t>
        </is>
      </c>
      <c r="F8" s="28" t="n">
        <v>46170</v>
      </c>
      <c r="G8" s="8" t="n">
        <v>30</v>
      </c>
      <c r="H8" s="28">
        <f>F8+G8</f>
        <v/>
      </c>
      <c r="I8" s="15">
        <f>H8-TODAY()</f>
        <v/>
      </c>
      <c r="J8" s="12">
        <f>IF(I8&lt;0,"Po termíne",IF(I8&lt;=7,"Blíži sa","V poriadku"))</f>
        <v/>
      </c>
      <c r="K8" s="27" t="n">
        <v>380</v>
      </c>
      <c r="L8" s="8" t="inlineStr">
        <is>
          <t>Stredná</t>
        </is>
      </c>
      <c r="M8" s="12">
        <f>IFERROR(VLOOKUP(D8,$P$3:$Q$6,2,0),"")</f>
        <v/>
      </c>
      <c r="N8" s="13" t="inlineStr"/>
      <c r="P8" s="2" t="inlineStr">
        <is>
          <t>PREHĽAD STAVOV</t>
        </is>
      </c>
    </row>
    <row r="9">
      <c r="A9" s="5" t="n">
        <v>7</v>
      </c>
      <c r="B9" s="6" t="inlineStr">
        <is>
          <t>Klimatizačná jednotka KJ-4</t>
        </is>
      </c>
      <c r="C9" s="6" t="inlineStr">
        <is>
          <t>Kancelárie</t>
        </is>
      </c>
      <c r="D9" s="5" t="inlineStr">
        <is>
          <t>Kalibrácia</t>
        </is>
      </c>
      <c r="E9" s="6" t="inlineStr">
        <is>
          <t>Mária Kováčová</t>
        </is>
      </c>
      <c r="F9" s="26" t="n">
        <v>46130</v>
      </c>
      <c r="G9" s="8" t="n">
        <v>180</v>
      </c>
      <c r="H9" s="26">
        <f>F9+G9</f>
        <v/>
      </c>
      <c r="I9" s="9">
        <f>H9-TODAY()</f>
        <v/>
      </c>
      <c r="J9" s="5">
        <f>IF(I9&lt;0,"Po termíne",IF(I9&lt;=7,"Blíži sa","V poriadku"))</f>
        <v/>
      </c>
      <c r="K9" s="27" t="n">
        <v>450</v>
      </c>
      <c r="L9" s="8" t="inlineStr">
        <is>
          <t>Nízka</t>
        </is>
      </c>
      <c r="M9" s="5">
        <f>IFERROR(VLOOKUP(D9,$P$3:$Q$6,2,0),"")</f>
        <v/>
      </c>
      <c r="N9" s="6" t="inlineStr"/>
      <c r="P9" s="11" t="inlineStr">
        <is>
          <t>Po termíne</t>
        </is>
      </c>
      <c r="Q9" s="11">
        <f>COUNTIF(J3:J12,"Po termíne")</f>
        <v/>
      </c>
    </row>
    <row r="10">
      <c r="A10" s="12" t="n">
        <v>8</v>
      </c>
      <c r="B10" s="13" t="inlineStr">
        <is>
          <t>Baliaci stroj BS-9</t>
        </is>
      </c>
      <c r="C10" s="13" t="inlineStr">
        <is>
          <t>Hala C - linka 1</t>
        </is>
      </c>
      <c r="D10" s="12" t="inlineStr">
        <is>
          <t>Opravná</t>
        </is>
      </c>
      <c r="E10" s="13" t="inlineStr">
        <is>
          <t>Martin Kováč</t>
        </is>
      </c>
      <c r="F10" s="28" t="n">
        <v>46198</v>
      </c>
      <c r="G10" s="8" t="n">
        <v>60</v>
      </c>
      <c r="H10" s="28">
        <f>F10+G10</f>
        <v/>
      </c>
      <c r="I10" s="15">
        <f>H10-TODAY()</f>
        <v/>
      </c>
      <c r="J10" s="12">
        <f>IF(I10&lt;0,"Po termíne",IF(I10&lt;=7,"Blíži sa","V poriadku"))</f>
        <v/>
      </c>
      <c r="K10" s="27" t="n">
        <v>1250</v>
      </c>
      <c r="L10" s="8" t="inlineStr">
        <is>
          <t>Stredná</t>
        </is>
      </c>
      <c r="M10" s="12">
        <f>IFERROR(VLOOKUP(D10,$P$3:$Q$6,2,0),"")</f>
        <v/>
      </c>
      <c r="N10" s="13" t="inlineStr"/>
      <c r="P10" s="11" t="inlineStr">
        <is>
          <t>Blíži sa</t>
        </is>
      </c>
      <c r="Q10" s="11">
        <f>COUNTIF(J3:J12,"Blíži sa")</f>
        <v/>
      </c>
    </row>
    <row r="11">
      <c r="A11" s="5" t="n">
        <v>9</v>
      </c>
      <c r="B11" s="6" t="inlineStr">
        <is>
          <t>Trafostanica T-1</t>
        </is>
      </c>
      <c r="C11" s="6" t="inlineStr">
        <is>
          <t>Energetický blok</t>
        </is>
      </c>
      <c r="D11" s="5" t="inlineStr">
        <is>
          <t>Bezpečnostná</t>
        </is>
      </c>
      <c r="E11" s="6" t="inlineStr">
        <is>
          <t>Peter Horváth</t>
        </is>
      </c>
      <c r="F11" s="26" t="n">
        <v>46111</v>
      </c>
      <c r="G11" s="8" t="n">
        <v>365</v>
      </c>
      <c r="H11" s="26">
        <f>F11+G11</f>
        <v/>
      </c>
      <c r="I11" s="9">
        <f>H11-TODAY()</f>
        <v/>
      </c>
      <c r="J11" s="5">
        <f>IF(I11&lt;0,"Po termíne",IF(I11&lt;=7,"Blíži sa","V poriadku"))</f>
        <v/>
      </c>
      <c r="K11" s="27" t="n">
        <v>2100</v>
      </c>
      <c r="L11" s="8" t="inlineStr">
        <is>
          <t>Vysoká</t>
        </is>
      </c>
      <c r="M11" s="5">
        <f>IFERROR(VLOOKUP(D11,$P$3:$Q$6,2,0),"")</f>
        <v/>
      </c>
      <c r="N11" s="6" t="inlineStr"/>
      <c r="P11" s="11" t="inlineStr">
        <is>
          <t>V poriadku</t>
        </is>
      </c>
      <c r="Q11" s="11">
        <f>COUNTIF(J3:J12,"V poriadku")</f>
        <v/>
      </c>
    </row>
    <row r="12">
      <c r="A12" s="12" t="n">
        <v>10</v>
      </c>
      <c r="B12" s="13" t="inlineStr">
        <is>
          <t>Chladiaci systém CH-2</t>
        </is>
      </c>
      <c r="C12" s="13" t="inlineStr">
        <is>
          <t>Strojovňa</t>
        </is>
      </c>
      <c r="D12" s="12" t="inlineStr">
        <is>
          <t>Preventívna</t>
        </is>
      </c>
      <c r="E12" s="13" t="inlineStr">
        <is>
          <t>Zuzana Tóthová</t>
        </is>
      </c>
      <c r="F12" s="28" t="n">
        <v>46147</v>
      </c>
      <c r="G12" s="8" t="n">
        <v>90</v>
      </c>
      <c r="H12" s="28">
        <f>F12+G12</f>
        <v/>
      </c>
      <c r="I12" s="15">
        <f>H12-TODAY()</f>
        <v/>
      </c>
      <c r="J12" s="12">
        <f>IF(I12&lt;0,"Po termíne",IF(I12&lt;=7,"Blíži sa","V poriadku"))</f>
        <v/>
      </c>
      <c r="K12" s="27" t="n">
        <v>780</v>
      </c>
      <c r="L12" s="8" t="inlineStr">
        <is>
          <t>Nízka</t>
        </is>
      </c>
      <c r="M12" s="12">
        <f>IFERROR(VLOOKUP(D12,$P$3:$Q$6,2,0),"")</f>
        <v/>
      </c>
      <c r="N12" s="13" t="inlineStr"/>
    </row>
    <row r="13">
      <c r="A13" s="16" t="n"/>
      <c r="B13" s="17" t="inlineStr">
        <is>
          <t>SPOLU / PRIEMER</t>
        </is>
      </c>
      <c r="C13" s="16" t="n"/>
      <c r="D13" s="16" t="n"/>
      <c r="E13" s="16" t="n"/>
      <c r="F13" s="16" t="n"/>
      <c r="G13" s="16" t="n"/>
      <c r="H13" s="16" t="n"/>
      <c r="I13" s="18">
        <f>AVERAGE(I3:I12)</f>
        <v/>
      </c>
      <c r="J13" s="16" t="n"/>
      <c r="K13" s="29">
        <f>SUM(K3:K12)</f>
        <v/>
      </c>
      <c r="L13" s="16" t="n"/>
      <c r="M13" s="16" t="n"/>
      <c r="N13" s="16" t="n"/>
    </row>
  </sheetData>
  <mergeCells count="2">
    <mergeCell ref="A1:N1"/>
    <mergeCell ref="P1:Q1"/>
  </mergeCells>
  <conditionalFormatting sqref="J3:J12">
    <cfRule type="expression" priority="1" dxfId="0" stopIfTrue="1">
      <formula>J3="Po termíne"</formula>
    </cfRule>
    <cfRule type="expression" priority="2" dxfId="1" stopIfTrue="1">
      <formula>J3="Blíži sa"</formula>
    </cfRule>
    <cfRule type="expression" priority="3" dxfId="2" stopIfTrue="1">
      <formula>J3="V poriadku"</formula>
    </cfRule>
  </conditionalFormatting>
  <dataValidations count="2">
    <dataValidation sqref="L3:L12" showErrorMessage="1" showInputMessage="1" allowBlank="1" type="list">
      <formula1>"Vysoká,Stredná,Nízka"</formula1>
    </dataValidation>
    <dataValidation sqref="D3:D12" showErrorMessage="1" showInputMessage="1" allowBlank="1" type="list">
      <formula1>"Preventívna,Opravná,Bezpečnostná,Kalibrácia"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20" t="inlineStr">
        <is>
          <t>DASHBOARD - PREHĽAD ÚDRŽBY</t>
        </is>
      </c>
    </row>
    <row r="2"/>
    <row r="3">
      <c r="A3" s="4" t="inlineStr">
        <is>
          <t>KĽÚČOVÉ METRIKY</t>
        </is>
      </c>
      <c r="D3" s="4" t="inlineStr">
        <is>
          <t>ROZDELENIE STAVOV</t>
        </is>
      </c>
    </row>
    <row r="4">
      <c r="A4" s="21" t="inlineStr">
        <is>
          <t>Počet zariadení</t>
        </is>
      </c>
      <c r="B4" s="9">
        <f>COUNTA('Plán údržby'!B3:B12)</f>
        <v/>
      </c>
      <c r="D4" s="22" t="inlineStr">
        <is>
          <t>Stav</t>
        </is>
      </c>
      <c r="E4" s="22" t="inlineStr">
        <is>
          <t>Počet</t>
        </is>
      </c>
    </row>
    <row r="5">
      <c r="A5" s="23" t="inlineStr">
        <is>
          <t>Celkové náklady na údržbu</t>
        </is>
      </c>
      <c r="B5" s="30">
        <f>SUM('Plán údržby'!K3:K12)</f>
        <v/>
      </c>
      <c r="D5" s="22" t="inlineStr">
        <is>
          <t>Po termíne</t>
        </is>
      </c>
      <c r="E5" s="22">
        <f>COUNTIF('Plán údržby'!J3:J12,"Po termíne")</f>
        <v/>
      </c>
    </row>
    <row r="6">
      <c r="A6" s="21" t="inlineStr">
        <is>
          <t>Priemerné náklady na zariadenie</t>
        </is>
      </c>
      <c r="B6" s="31">
        <f>IFERROR(AVERAGE('Plán údržby'!K3:K12),0)</f>
        <v/>
      </c>
      <c r="D6" s="22" t="inlineStr">
        <is>
          <t>Blíži sa</t>
        </is>
      </c>
      <c r="E6" s="22">
        <f>COUNTIF('Plán údržby'!J3:J12,"Blíži sa")</f>
        <v/>
      </c>
    </row>
    <row r="7">
      <c r="A7" s="23" t="inlineStr">
        <is>
          <t>Zariadenia po termíne</t>
        </is>
      </c>
      <c r="B7" s="15">
        <f>COUNTIF('Plán údržby'!J3:J12,"Po termíne")</f>
        <v/>
      </c>
      <c r="D7" s="22" t="inlineStr">
        <is>
          <t>V poriadku</t>
        </is>
      </c>
      <c r="E7" s="22">
        <f>COUNTIF('Plán údržby'!J3:J12,"V poriadku")</f>
        <v/>
      </c>
    </row>
    <row r="8">
      <c r="A8" s="21" t="inlineStr">
        <is>
          <t>Zariadenia blížiace sa k termínu</t>
        </is>
      </c>
      <c r="B8" s="9">
        <f>COUNTIF('Plán údržby'!J3:J12,"Blíži sa")</f>
        <v/>
      </c>
    </row>
    <row r="9">
      <c r="A9" s="23" t="inlineStr">
        <is>
          <t>Zariadenia v poriadku</t>
        </is>
      </c>
      <c r="B9" s="15">
        <f>COUNTIF('Plán údržby'!J3:J12,"V poriadku")</f>
        <v/>
      </c>
    </row>
    <row r="10">
      <c r="A10" s="21" t="inlineStr">
        <is>
          <t>Priemerný interval údržby (dni)</t>
        </is>
      </c>
      <c r="B10" s="9">
        <f>IFERROR(AVERAGE('Plán údržby'!G3:G12),0)</f>
        <v/>
      </c>
    </row>
    <row r="11"/>
    <row r="12"/>
    <row r="13">
      <c r="A13" s="4" t="inlineStr">
        <is>
          <t>NÁKLADY PODĽA ZARIADENIA</t>
        </is>
      </c>
    </row>
    <row r="14">
      <c r="A14" s="2" t="inlineStr">
        <is>
          <t>Zariadenie</t>
        </is>
      </c>
      <c r="B14" s="2" t="inlineStr">
        <is>
          <t>Náklady</t>
        </is>
      </c>
    </row>
    <row r="15">
      <c r="A15" s="6">
        <f>'Plán údržby'!B3</f>
        <v/>
      </c>
      <c r="B15" s="31">
        <f>'Plán údržby'!K3</f>
        <v/>
      </c>
    </row>
    <row r="16">
      <c r="A16" s="13">
        <f>'Plán údržby'!B4</f>
        <v/>
      </c>
      <c r="B16" s="30">
        <f>'Plán údržby'!K4</f>
        <v/>
      </c>
    </row>
    <row r="17">
      <c r="A17" s="6">
        <f>'Plán údržby'!B5</f>
        <v/>
      </c>
      <c r="B17" s="31">
        <f>'Plán údržby'!K5</f>
        <v/>
      </c>
    </row>
    <row r="18">
      <c r="A18" s="13">
        <f>'Plán údržby'!B6</f>
        <v/>
      </c>
      <c r="B18" s="30">
        <f>'Plán údržby'!K6</f>
        <v/>
      </c>
    </row>
    <row r="19">
      <c r="A19" s="6">
        <f>'Plán údržby'!B7</f>
        <v/>
      </c>
      <c r="B19" s="31">
        <f>'Plán údržby'!K7</f>
        <v/>
      </c>
    </row>
    <row r="20">
      <c r="A20" s="13">
        <f>'Plán údržby'!B8</f>
        <v/>
      </c>
      <c r="B20" s="30">
        <f>'Plán údržby'!K8</f>
        <v/>
      </c>
    </row>
    <row r="21">
      <c r="A21" s="6">
        <f>'Plán údržby'!B9</f>
        <v/>
      </c>
      <c r="B21" s="31">
        <f>'Plán údržby'!K9</f>
        <v/>
      </c>
    </row>
    <row r="22">
      <c r="A22" s="13">
        <f>'Plán údržby'!B10</f>
        <v/>
      </c>
      <c r="B22" s="30">
        <f>'Plán údržby'!K10</f>
        <v/>
      </c>
    </row>
    <row r="23">
      <c r="A23" s="6">
        <f>'Plán údržby'!B11</f>
        <v/>
      </c>
      <c r="B23" s="31">
        <f>'Plán údržby'!K11</f>
        <v/>
      </c>
    </row>
    <row r="24">
      <c r="A24" s="13">
        <f>'Plán údržby'!B12</f>
        <v/>
      </c>
      <c r="B24" s="30">
        <f>'Plán údržby'!K12</f>
        <v/>
      </c>
    </row>
  </sheetData>
  <mergeCells count="4">
    <mergeCell ref="A1:H1"/>
    <mergeCell ref="A3:B3"/>
    <mergeCell ref="D3:E3"/>
    <mergeCell ref="A13:B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85" customWidth="1" min="2" max="2"/>
  </cols>
  <sheetData>
    <row r="1" ht="26" customHeight="1">
      <c r="A1" s="20" t="inlineStr">
        <is>
          <t>NÁVOD NA POUŽITIE ZOŠITA</t>
        </is>
      </c>
    </row>
    <row r="2"/>
    <row r="3">
      <c r="A3" s="3" t="inlineStr">
        <is>
          <t>Oblasť</t>
        </is>
      </c>
      <c r="B3" s="3" t="inlineStr">
        <is>
          <t>Popis</t>
        </is>
      </c>
    </row>
    <row r="4" ht="32" customHeight="1">
      <c r="A4" s="21" t="inlineStr">
        <is>
          <t>List 'Plán údržby'</t>
        </is>
      </c>
      <c r="B4" s="6" t="inlineStr">
        <is>
          <t>Hlavná evidencia zariadení. Vyplňte žlté bunky (Interval, Náklady, Priorita). Ostatné stĺpce sa počítajú automaticky pomocou vzorcov.</t>
        </is>
      </c>
    </row>
    <row r="5" ht="32" customHeight="1">
      <c r="A5" s="23" t="inlineStr">
        <is>
          <t>Stĺpec Ďalšia údržba</t>
        </is>
      </c>
      <c r="B5" s="13" t="inlineStr">
        <is>
          <t>Automaticky vypočítaný dátum = Posledná údržba + Interval (dni). Vzorec: =F+G.</t>
        </is>
      </c>
    </row>
    <row r="6" ht="32" customHeight="1">
      <c r="A6" s="21" t="inlineStr">
        <is>
          <t>Stĺpec Dní do údržby</t>
        </is>
      </c>
      <c r="B6" s="6" t="inlineStr">
        <is>
          <t>Počet dní zostávajúcich do ďalšej údržby oproti dnešnému dátumu (=H-TODAY()).</t>
        </is>
      </c>
    </row>
    <row r="7" ht="32" customHeight="1">
      <c r="A7" s="23" t="inlineStr">
        <is>
          <t>Stĺpec Stav</t>
        </is>
      </c>
      <c r="B7" s="13" t="inlineStr">
        <is>
          <t>Automaticky určený stav: 'Po termíne' (červená), 'Blíži sa' (žltá, do 7 dní), 'V poriadku' (zelená).</t>
        </is>
      </c>
    </row>
    <row r="8" ht="32" customHeight="1">
      <c r="A8" s="21" t="inlineStr">
        <is>
          <t>Stĺpec Oddelenie</t>
        </is>
      </c>
      <c r="B8" s="6" t="inlineStr">
        <is>
          <t>Automaticky priradené pomocou funkcie VLOOKUP z pomocnej tabuľky podľa typu údržby.</t>
        </is>
      </c>
    </row>
    <row r="9" ht="32" customHeight="1">
      <c r="A9" s="23" t="inlineStr">
        <is>
          <t>Rozbaľovacie zoznamy</t>
        </is>
      </c>
      <c r="B9" s="13" t="inlineStr">
        <is>
          <t>Stĺpce 'Typ údržby' a 'Priorita' obsahujú rozbaľovacie zoznamy pre jednoduché a konzistentné vypĺňanie.</t>
        </is>
      </c>
    </row>
    <row r="10" ht="32" customHeight="1">
      <c r="A10" s="21" t="inlineStr">
        <is>
          <t>List 'Dashboard'</t>
        </is>
      </c>
      <c r="B10" s="6" t="inlineStr">
        <is>
          <t>Súhrnné metriky, koláčový graf rozdelenia stavov a stĺpcový graf nákladov podľa zariadenia. Všetky hodnoty sa čerpajú automaticky z hlavného listu.</t>
        </is>
      </c>
    </row>
    <row r="11" ht="32" customHeight="1">
      <c r="A11" s="23" t="inlineStr">
        <is>
          <t>Podmienené formátovanie</t>
        </is>
      </c>
      <c r="B11" s="13" t="inlineStr">
        <is>
          <t>Riadky v stĺpci Stav sú farebne zvýraznené podľa naliehavosti údržby.</t>
        </is>
      </c>
    </row>
    <row r="12" ht="32" customHeight="1">
      <c r="A12" s="21" t="inlineStr">
        <is>
          <t>Aktualizácia dát</t>
        </is>
      </c>
      <c r="B12" s="6" t="inlineStr">
        <is>
          <t>Pri zmene dátumu poslednej údržby alebo intervalu sa všetky súvisiace vzorce a grafy automaticky prepočítajú.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2026-07-14T09:38:41Z</dcterms:created>
  <dcterms:modified xmlns:dcterms="http://purl.org/dc/terms/" xmlns:xsi="http://www.w3.org/2001/XMLSchema-instance" xsi:type="dcterms:W3CDTF">2026-07-14T09:38:41Z</dcterms:modified>
</cp:coreProperties>
</file>