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daj" sheetId="1" state="visible" r:id="rId1"/>
    <sheet xmlns:r="http://schemas.openxmlformats.org/officeDocument/2006/relationships" name="Produkty" sheetId="2" state="visible" r:id="rId2"/>
    <sheet xmlns:r="http://schemas.openxmlformats.org/officeDocument/2006/relationships" name="Súhrn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,00 &quot;€&quot;"/>
    <numFmt numFmtId="166" formatCode="0,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</font>
    <font>
      <b val="1"/>
      <color rgb="00FFFFFF"/>
    </font>
    <font>
      <b val="1"/>
      <color rgb="000F766E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165" fontId="0" fillId="4" borderId="1" pivotButton="0" quotePrefix="0" xfId="0"/>
    <xf numFmtId="166" fontId="0" fillId="3" borderId="1" pivotButton="0" quotePrefix="0" xfId="0"/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pivotButton="0" quotePrefix="0" xfId="0"/>
    <xf numFmtId="165" fontId="0" fillId="5" borderId="1" pivotButton="0" quotePrefix="0" xfId="0"/>
    <xf numFmtId="0" fontId="4" fillId="6" borderId="1" applyAlignment="1" pivotButton="0" quotePrefix="0" xfId="0">
      <alignment horizontal="center" vertical="center"/>
    </xf>
    <xf numFmtId="0" fontId="4" fillId="6" borderId="1" pivotButton="0" quotePrefix="0" xfId="0"/>
    <xf numFmtId="165" fontId="4" fillId="6" borderId="1" pivotButton="0" quotePrefix="0" xfId="0"/>
    <xf numFmtId="166" fontId="4" fillId="6" borderId="1" pivotButton="0" quotePrefix="0" xfId="0"/>
    <xf numFmtId="0" fontId="2" fillId="6" borderId="0" applyAlignment="1" pivotButton="0" quotePrefix="0" xfId="0">
      <alignment horizontal="center" vertical="center"/>
    </xf>
    <xf numFmtId="0" fontId="3" fillId="4" borderId="1" pivotButton="0" quotePrefix="0" xfId="0"/>
    <xf numFmtId="165" fontId="5" fillId="4" borderId="1" pivotButton="0" quotePrefix="0" xfId="0"/>
    <xf numFmtId="0" fontId="2" fillId="2" borderId="1" pivotButton="0" quotePrefix="0" xfId="0"/>
    <xf numFmtId="1" fontId="5" fillId="4" borderId="1" pivotButton="0" quotePrefix="0" xfId="0"/>
    <xf numFmtId="166" fontId="5" fillId="4" borderId="1" pivotButton="0" quotePrefix="0" xfId="0"/>
    <xf numFmtId="0" fontId="3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</patternFill>
      </fill>
    </dxf>
    <dxf>
      <font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Obrat podľa mesta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'Súhrn'!$D$5:$D$10</f>
            </numRef>
          </cat>
          <val>
            <numRef>
              <f>'Súhrn'!$E$5:$E$10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Obrat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obratu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'Súhrn'!B12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'Súhrn'!$A$13:$A$15</f>
            </numRef>
          </cat>
          <val>
            <numRef>
              <f>'Súhrn'!$B$13:$B$15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26" customWidth="1" min="3" max="3"/>
    <col width="20" customWidth="1" min="4" max="4"/>
    <col width="20" customWidth="1" min="5" max="5"/>
    <col width="17" customWidth="1" min="6" max="6"/>
    <col width="11" customWidth="1" min="7" max="7"/>
    <col width="16" customWidth="1" min="8" max="8"/>
    <col width="16" customWidth="1" min="9" max="9"/>
    <col width="10" customWidth="1" min="10" max="10"/>
    <col width="16" customWidth="1" min="11" max="11"/>
    <col width="16" customWidth="1" min="12" max="12"/>
  </cols>
  <sheetData>
    <row r="1" ht="26" customHeight="1">
      <c r="A1" s="1" t="inlineStr">
        <is>
          <t>PREHĽAD PREDAJA - OBCHODNÝ ZÁZNAM 2026</t>
        </is>
      </c>
    </row>
    <row r="2">
      <c r="A2" s="2" t="inlineStr">
        <is>
          <t>Dátum</t>
        </is>
      </c>
      <c r="B2" s="2" t="inlineStr">
        <is>
          <t>Kód produktu</t>
        </is>
      </c>
      <c r="C2" s="2" t="inlineStr">
        <is>
          <t>Názov produktu</t>
        </is>
      </c>
      <c r="D2" s="2" t="inlineStr">
        <is>
          <t>Kategória</t>
        </is>
      </c>
      <c r="E2" s="2" t="inlineStr">
        <is>
          <t>Zákazník</t>
        </is>
      </c>
      <c r="F2" s="2" t="inlineStr">
        <is>
          <t>Mesto</t>
        </is>
      </c>
      <c r="G2" s="2" t="inlineStr">
        <is>
          <t>Množstvo</t>
        </is>
      </c>
      <c r="H2" s="2" t="inlineStr">
        <is>
          <t>Jednotková cena</t>
        </is>
      </c>
      <c r="I2" s="2" t="inlineStr">
        <is>
          <t>Spolu bez zľavy</t>
        </is>
      </c>
      <c r="J2" s="2" t="inlineStr">
        <is>
          <t>Zľava %</t>
        </is>
      </c>
      <c r="K2" s="2" t="inlineStr">
        <is>
          <t>Spolu po zľave</t>
        </is>
      </c>
      <c r="L2" s="2" t="inlineStr">
        <is>
          <t>Stav obchodu</t>
        </is>
      </c>
    </row>
    <row r="3">
      <c r="A3" s="3" t="inlineStr">
        <is>
          <t>05.01.2026</t>
        </is>
      </c>
      <c r="B3" s="4" t="inlineStr">
        <is>
          <t>P001</t>
        </is>
      </c>
      <c r="C3" s="5">
        <f>IFERROR(VLOOKUP(B3,Produkty!$A$2:$D$9,2,FALSE),"")</f>
        <v/>
      </c>
      <c r="D3" s="5">
        <f>IFERROR(VLOOKUP(B3,Produkty!$A$2:$D$9,3,FALSE),"")</f>
        <v/>
      </c>
      <c r="E3" s="5" t="inlineStr">
        <is>
          <t>Ján Novák</t>
        </is>
      </c>
      <c r="F3" s="4" t="inlineStr">
        <is>
          <t>Bratislava</t>
        </is>
      </c>
      <c r="G3" s="5" t="n">
        <v>3</v>
      </c>
      <c r="H3" s="6">
        <f>IFERROR(VLOOKUP(B3,Produkty!$A$2:$D$9,4,FALSE),0)</f>
        <v/>
      </c>
      <c r="I3" s="6">
        <f>G3*H3</f>
        <v/>
      </c>
      <c r="J3" s="7" t="n">
        <v>0.05</v>
      </c>
      <c r="K3" s="6">
        <f>I3*(1-J3)</f>
        <v/>
      </c>
      <c r="L3" s="4">
        <f>IF(K3&gt;500,"Veľký obchod","Bežný obchod")</f>
        <v/>
      </c>
    </row>
    <row r="4">
      <c r="A4" s="8" t="inlineStr">
        <is>
          <t>12.01.2026</t>
        </is>
      </c>
      <c r="B4" s="9" t="inlineStr">
        <is>
          <t>P004</t>
        </is>
      </c>
      <c r="C4" s="10">
        <f>IFERROR(VLOOKUP(B4,Produkty!$A$2:$D$9,2,FALSE),"")</f>
        <v/>
      </c>
      <c r="D4" s="10">
        <f>IFERROR(VLOOKUP(B4,Produkty!$A$2:$D$9,3,FALSE),"")</f>
        <v/>
      </c>
      <c r="E4" s="10" t="inlineStr">
        <is>
          <t>Mária Kováčová</t>
        </is>
      </c>
      <c r="F4" s="9" t="inlineStr">
        <is>
          <t>Košice</t>
        </is>
      </c>
      <c r="G4" s="10" t="n">
        <v>10</v>
      </c>
      <c r="H4" s="11">
        <f>IFERROR(VLOOKUP(B4,Produkty!$A$2:$D$9,4,FALSE),0)</f>
        <v/>
      </c>
      <c r="I4" s="11">
        <f>G4*H4</f>
        <v/>
      </c>
      <c r="J4" s="7" t="n">
        <v>0.1</v>
      </c>
      <c r="K4" s="11">
        <f>I4*(1-J4)</f>
        <v/>
      </c>
      <c r="L4" s="9">
        <f>IF(K4&gt;500,"Veľký obchod","Bežný obchod")</f>
        <v/>
      </c>
    </row>
    <row r="5">
      <c r="A5" s="3" t="inlineStr">
        <is>
          <t>20.01.2026</t>
        </is>
      </c>
      <c r="B5" s="4" t="inlineStr">
        <is>
          <t>P006</t>
        </is>
      </c>
      <c r="C5" s="5">
        <f>IFERROR(VLOOKUP(B5,Produkty!$A$2:$D$9,2,FALSE),"")</f>
        <v/>
      </c>
      <c r="D5" s="5">
        <f>IFERROR(VLOOKUP(B5,Produkty!$A$2:$D$9,3,FALSE),"")</f>
        <v/>
      </c>
      <c r="E5" s="5" t="inlineStr">
        <is>
          <t>Peter Horváth</t>
        </is>
      </c>
      <c r="F5" s="4" t="inlineStr">
        <is>
          <t>Žilina</t>
        </is>
      </c>
      <c r="G5" s="5" t="n">
        <v>50</v>
      </c>
      <c r="H5" s="6">
        <f>IFERROR(VLOOKUP(B5,Produkty!$A$2:$D$9,4,FALSE),0)</f>
        <v/>
      </c>
      <c r="I5" s="6">
        <f>G5*H5</f>
        <v/>
      </c>
      <c r="J5" s="7" t="n">
        <v>0</v>
      </c>
      <c r="K5" s="6">
        <f>I5*(1-J5)</f>
        <v/>
      </c>
      <c r="L5" s="4">
        <f>IF(K5&gt;500,"Veľký obchod","Bežný obchod")</f>
        <v/>
      </c>
    </row>
    <row r="6">
      <c r="A6" s="8" t="inlineStr">
        <is>
          <t>02.02.2026</t>
        </is>
      </c>
      <c r="B6" s="9" t="inlineStr">
        <is>
          <t>P002</t>
        </is>
      </c>
      <c r="C6" s="10">
        <f>IFERROR(VLOOKUP(B6,Produkty!$A$2:$D$9,2,FALSE),"")</f>
        <v/>
      </c>
      <c r="D6" s="10">
        <f>IFERROR(VLOOKUP(B6,Produkty!$A$2:$D$9,3,FALSE),"")</f>
        <v/>
      </c>
      <c r="E6" s="10" t="inlineStr">
        <is>
          <t>Zuzana Tóthová</t>
        </is>
      </c>
      <c r="F6" s="9" t="inlineStr">
        <is>
          <t>Nitra</t>
        </is>
      </c>
      <c r="G6" s="10" t="n">
        <v>8</v>
      </c>
      <c r="H6" s="11">
        <f>IFERROR(VLOOKUP(B6,Produkty!$A$2:$D$9,4,FALSE),0)</f>
        <v/>
      </c>
      <c r="I6" s="11">
        <f>G6*H6</f>
        <v/>
      </c>
      <c r="J6" s="7" t="n">
        <v>0.05</v>
      </c>
      <c r="K6" s="11">
        <f>I6*(1-J6)</f>
        <v/>
      </c>
      <c r="L6" s="9">
        <f>IF(K6&gt;500,"Veľký obchod","Bežný obchod")</f>
        <v/>
      </c>
    </row>
    <row r="7">
      <c r="A7" s="3" t="inlineStr">
        <is>
          <t>15.02.2026</t>
        </is>
      </c>
      <c r="B7" s="4" t="inlineStr">
        <is>
          <t>P005</t>
        </is>
      </c>
      <c r="C7" s="5">
        <f>IFERROR(VLOOKUP(B7,Produkty!$A$2:$D$9,2,FALSE),"")</f>
        <v/>
      </c>
      <c r="D7" s="5">
        <f>IFERROR(VLOOKUP(B7,Produkty!$A$2:$D$9,3,FALSE),"")</f>
        <v/>
      </c>
      <c r="E7" s="5" t="inlineStr">
        <is>
          <t>Martin Baláž</t>
        </is>
      </c>
      <c r="F7" s="4" t="inlineStr">
        <is>
          <t>Prešov</t>
        </is>
      </c>
      <c r="G7" s="5" t="n">
        <v>4</v>
      </c>
      <c r="H7" s="6">
        <f>IFERROR(VLOOKUP(B7,Produkty!$A$2:$D$9,4,FALSE),0)</f>
        <v/>
      </c>
      <c r="I7" s="6">
        <f>G7*H7</f>
        <v/>
      </c>
      <c r="J7" s="7" t="n">
        <v>0.08</v>
      </c>
      <c r="K7" s="6">
        <f>I7*(1-J7)</f>
        <v/>
      </c>
      <c r="L7" s="4">
        <f>IF(K7&gt;500,"Veľký obchod","Bežný obchod")</f>
        <v/>
      </c>
    </row>
    <row r="8">
      <c r="A8" s="8" t="inlineStr">
        <is>
          <t>28.02.2026</t>
        </is>
      </c>
      <c r="B8" s="9" t="inlineStr">
        <is>
          <t>P003</t>
        </is>
      </c>
      <c r="C8" s="10">
        <f>IFERROR(VLOOKUP(B8,Produkty!$A$2:$D$9,2,FALSE),"")</f>
        <v/>
      </c>
      <c r="D8" s="10">
        <f>IFERROR(VLOOKUP(B8,Produkty!$A$2:$D$9,3,FALSE),"")</f>
        <v/>
      </c>
      <c r="E8" s="10" t="inlineStr">
        <is>
          <t>Katarína Molnárová</t>
        </is>
      </c>
      <c r="F8" s="9" t="inlineStr">
        <is>
          <t>Banská Bystrica</t>
        </is>
      </c>
      <c r="G8" s="10" t="n">
        <v>2</v>
      </c>
      <c r="H8" s="11">
        <f>IFERROR(VLOOKUP(B8,Produkty!$A$2:$D$9,4,FALSE),0)</f>
        <v/>
      </c>
      <c r="I8" s="11">
        <f>G8*H8</f>
        <v/>
      </c>
      <c r="J8" s="7" t="n">
        <v>0</v>
      </c>
      <c r="K8" s="11">
        <f>I8*(1-J8)</f>
        <v/>
      </c>
      <c r="L8" s="9">
        <f>IF(K8&gt;500,"Veľký obchod","Bežný obchod")</f>
        <v/>
      </c>
    </row>
    <row r="9">
      <c r="A9" s="3" t="inlineStr">
        <is>
          <t>10.03.2026</t>
        </is>
      </c>
      <c r="B9" s="4" t="inlineStr">
        <is>
          <t>P007</t>
        </is>
      </c>
      <c r="C9" s="5">
        <f>IFERROR(VLOOKUP(B9,Produkty!$A$2:$D$9,2,FALSE),"")</f>
        <v/>
      </c>
      <c r="D9" s="5">
        <f>IFERROR(VLOOKUP(B9,Produkty!$A$2:$D$9,3,FALSE),"")</f>
        <v/>
      </c>
      <c r="E9" s="5" t="inlineStr">
        <is>
          <t>Ján Novák</t>
        </is>
      </c>
      <c r="F9" s="4" t="inlineStr">
        <is>
          <t>Bratislava</t>
        </is>
      </c>
      <c r="G9" s="5" t="n">
        <v>15</v>
      </c>
      <c r="H9" s="6">
        <f>IFERROR(VLOOKUP(B9,Produkty!$A$2:$D$9,4,FALSE),0)</f>
        <v/>
      </c>
      <c r="I9" s="6">
        <f>G9*H9</f>
        <v/>
      </c>
      <c r="J9" s="7" t="n">
        <v>0.03</v>
      </c>
      <c r="K9" s="6">
        <f>I9*(1-J9)</f>
        <v/>
      </c>
      <c r="L9" s="4">
        <f>IF(K9&gt;500,"Veľký obchod","Bežný obchod")</f>
        <v/>
      </c>
    </row>
    <row r="10">
      <c r="A10" s="8" t="inlineStr">
        <is>
          <t>18.03.2026</t>
        </is>
      </c>
      <c r="B10" s="9" t="inlineStr">
        <is>
          <t>P008</t>
        </is>
      </c>
      <c r="C10" s="10">
        <f>IFERROR(VLOOKUP(B10,Produkty!$A$2:$D$9,2,FALSE),"")</f>
        <v/>
      </c>
      <c r="D10" s="10">
        <f>IFERROR(VLOOKUP(B10,Produkty!$A$2:$D$9,3,FALSE),"")</f>
        <v/>
      </c>
      <c r="E10" s="10" t="inlineStr">
        <is>
          <t>Mária Kováčová</t>
        </is>
      </c>
      <c r="F10" s="9" t="inlineStr">
        <is>
          <t>Košice</t>
        </is>
      </c>
      <c r="G10" s="10" t="n">
        <v>6</v>
      </c>
      <c r="H10" s="11">
        <f>IFERROR(VLOOKUP(B10,Produkty!$A$2:$D$9,4,FALSE),0)</f>
        <v/>
      </c>
      <c r="I10" s="11">
        <f>G10*H10</f>
        <v/>
      </c>
      <c r="J10" s="7" t="n">
        <v>0</v>
      </c>
      <c r="K10" s="11">
        <f>I10*(1-J10)</f>
        <v/>
      </c>
      <c r="L10" s="9">
        <f>IF(K10&gt;500,"Veľký obchod","Bežný obchod")</f>
        <v/>
      </c>
    </row>
    <row r="11">
      <c r="A11" s="3" t="inlineStr">
        <is>
          <t>25.03.2026</t>
        </is>
      </c>
      <c r="B11" s="4" t="inlineStr">
        <is>
          <t>P001</t>
        </is>
      </c>
      <c r="C11" s="5">
        <f>IFERROR(VLOOKUP(B11,Produkty!$A$2:$D$9,2,FALSE),"")</f>
        <v/>
      </c>
      <c r="D11" s="5">
        <f>IFERROR(VLOOKUP(B11,Produkty!$A$2:$D$9,3,FALSE),"")</f>
        <v/>
      </c>
      <c r="E11" s="5" t="inlineStr">
        <is>
          <t>Peter Horváth</t>
        </is>
      </c>
      <c r="F11" s="4" t="inlineStr">
        <is>
          <t>Žilina</t>
        </is>
      </c>
      <c r="G11" s="5" t="n">
        <v>1</v>
      </c>
      <c r="H11" s="6">
        <f>IFERROR(VLOOKUP(B11,Produkty!$A$2:$D$9,4,FALSE),0)</f>
        <v/>
      </c>
      <c r="I11" s="6">
        <f>G11*H11</f>
        <v/>
      </c>
      <c r="J11" s="7" t="n">
        <v>0</v>
      </c>
      <c r="K11" s="6">
        <f>I11*(1-J11)</f>
        <v/>
      </c>
      <c r="L11" s="4">
        <f>IF(K11&gt;500,"Veľký obchod","Bežný obchod")</f>
        <v/>
      </c>
    </row>
    <row r="12">
      <c r="A12" s="8" t="inlineStr">
        <is>
          <t>30.03.2026</t>
        </is>
      </c>
      <c r="B12" s="9" t="inlineStr">
        <is>
          <t>P004</t>
        </is>
      </c>
      <c r="C12" s="10">
        <f>IFERROR(VLOOKUP(B12,Produkty!$A$2:$D$9,2,FALSE),"")</f>
        <v/>
      </c>
      <c r="D12" s="10">
        <f>IFERROR(VLOOKUP(B12,Produkty!$A$2:$D$9,3,FALSE),"")</f>
        <v/>
      </c>
      <c r="E12" s="10" t="inlineStr">
        <is>
          <t>Zuzana Tóthová</t>
        </is>
      </c>
      <c r="F12" s="9" t="inlineStr">
        <is>
          <t>Nitra</t>
        </is>
      </c>
      <c r="G12" s="10" t="n">
        <v>5</v>
      </c>
      <c r="H12" s="11">
        <f>IFERROR(VLOOKUP(B12,Produkty!$A$2:$D$9,4,FALSE),0)</f>
        <v/>
      </c>
      <c r="I12" s="11">
        <f>G12*H12</f>
        <v/>
      </c>
      <c r="J12" s="7" t="n">
        <v>0.12</v>
      </c>
      <c r="K12" s="11">
        <f>I12*(1-J12)</f>
        <v/>
      </c>
      <c r="L12" s="9">
        <f>IF(K12&gt;500,"Veľký obchod","Bežný obchod")</f>
        <v/>
      </c>
    </row>
    <row r="13">
      <c r="A13" s="12" t="inlineStr">
        <is>
          <t>SPOLU</t>
        </is>
      </c>
      <c r="B13" s="26" t="n"/>
      <c r="C13" s="26" t="n"/>
      <c r="D13" s="26" t="n"/>
      <c r="E13" s="26" t="n"/>
      <c r="F13" s="27" t="n"/>
      <c r="G13" s="13">
        <f>SUM(G3:G12)</f>
        <v/>
      </c>
      <c r="H13" s="13" t="n"/>
      <c r="I13" s="14">
        <f>SUM(I3:I12)</f>
        <v/>
      </c>
      <c r="J13" s="15">
        <f>AVERAGE(J3:J12)</f>
        <v/>
      </c>
      <c r="K13" s="14">
        <f>SUM(K3:K12)</f>
        <v/>
      </c>
      <c r="L13" s="13" t="n"/>
    </row>
  </sheetData>
  <mergeCells count="2">
    <mergeCell ref="A1:L1"/>
    <mergeCell ref="A13:F13"/>
  </mergeCells>
  <conditionalFormatting sqref="L3:L12">
    <cfRule type="expression" priority="1" dxfId="0" stopIfTrue="1">
      <formula>L3="Veľký obchod"</formula>
    </cfRule>
    <cfRule type="expression" priority="2" dxfId="1" stopIfTrue="1">
      <formula>L3="Bežný obchod"</formula>
    </cfRule>
  </conditionalFormatting>
  <dataValidations count="1">
    <dataValidation sqref="B3:B12" showErrorMessage="1" showInputMessage="1" allowBlank="1" type="list">
      <formula1>=Produkty!$A$2:$A$9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22" customWidth="1" min="3" max="3"/>
    <col width="14" customWidth="1" min="4" max="4"/>
  </cols>
  <sheetData>
    <row r="1" ht="24" customHeight="1">
      <c r="A1" s="1" t="inlineStr">
        <is>
          <t>CENNÍK PRODUKTOV</t>
        </is>
      </c>
    </row>
    <row r="2">
      <c r="A2" s="2" t="inlineStr">
        <is>
          <t>Kód</t>
        </is>
      </c>
      <c r="B2" s="2" t="inlineStr">
        <is>
          <t>Názov produktu</t>
        </is>
      </c>
      <c r="C2" s="2" t="inlineStr">
        <is>
          <t>Kategória</t>
        </is>
      </c>
      <c r="D2" s="2" t="inlineStr">
        <is>
          <t>Cena/ks</t>
        </is>
      </c>
    </row>
    <row r="3">
      <c r="A3" s="4" t="inlineStr">
        <is>
          <t>P001</t>
        </is>
      </c>
      <c r="B3" s="5" t="inlineStr">
        <is>
          <t>Notebook Lenovo ThinkPad</t>
        </is>
      </c>
      <c r="C3" s="4" t="inlineStr">
        <is>
          <t>Elektronika</t>
        </is>
      </c>
      <c r="D3" s="6" t="n">
        <v>899</v>
      </c>
    </row>
    <row r="4">
      <c r="A4" s="9" t="inlineStr">
        <is>
          <t>P002</t>
        </is>
      </c>
      <c r="B4" s="10" t="inlineStr">
        <is>
          <t>Monitor Samsung 24"</t>
        </is>
      </c>
      <c r="C4" s="9" t="inlineStr">
        <is>
          <t>Elektronika</t>
        </is>
      </c>
      <c r="D4" s="11" t="n">
        <v>189.9</v>
      </c>
    </row>
    <row r="5">
      <c r="A5" s="4" t="inlineStr">
        <is>
          <t>P003</t>
        </is>
      </c>
      <c r="B5" s="5" t="inlineStr">
        <is>
          <t>Tlačiareň Canon</t>
        </is>
      </c>
      <c r="C5" s="4" t="inlineStr">
        <is>
          <t>Elektronika</t>
        </is>
      </c>
      <c r="D5" s="6" t="n">
        <v>149.5</v>
      </c>
    </row>
    <row r="6">
      <c r="A6" s="9" t="inlineStr">
        <is>
          <t>P004</t>
        </is>
      </c>
      <c r="B6" s="10" t="inlineStr">
        <is>
          <t>Kancelárska stolička</t>
        </is>
      </c>
      <c r="C6" s="9" t="inlineStr">
        <is>
          <t>Nábytok</t>
        </is>
      </c>
      <c r="D6" s="11" t="n">
        <v>129</v>
      </c>
    </row>
    <row r="7">
      <c r="A7" s="4" t="inlineStr">
        <is>
          <t>P005</t>
        </is>
      </c>
      <c r="B7" s="5" t="inlineStr">
        <is>
          <t>Písací stôl</t>
        </is>
      </c>
      <c r="C7" s="4" t="inlineStr">
        <is>
          <t>Nábytok</t>
        </is>
      </c>
      <c r="D7" s="6" t="n">
        <v>199</v>
      </c>
    </row>
    <row r="8">
      <c r="A8" s="9" t="inlineStr">
        <is>
          <t>P006</t>
        </is>
      </c>
      <c r="B8" s="10" t="inlineStr">
        <is>
          <t>Papier A4 (balík)</t>
        </is>
      </c>
      <c r="C8" s="9" t="inlineStr">
        <is>
          <t>Kancelárske potreby</t>
        </is>
      </c>
      <c r="D8" s="11" t="n">
        <v>4.5</v>
      </c>
    </row>
    <row r="9">
      <c r="A9" s="4" t="inlineStr">
        <is>
          <t>P007</t>
        </is>
      </c>
      <c r="B9" s="5" t="inlineStr">
        <is>
          <t>Toner HP</t>
        </is>
      </c>
      <c r="C9" s="4" t="inlineStr">
        <is>
          <t>Kancelárske potreby</t>
        </is>
      </c>
      <c r="D9" s="6" t="n">
        <v>65</v>
      </c>
    </row>
    <row r="10">
      <c r="A10" s="9" t="inlineStr">
        <is>
          <t>P008</t>
        </is>
      </c>
      <c r="B10" s="10" t="inlineStr">
        <is>
          <t>Externý disk 1TB</t>
        </is>
      </c>
      <c r="C10" s="9" t="inlineStr">
        <is>
          <t>Elektronika</t>
        </is>
      </c>
      <c r="D10" s="11" t="n">
        <v>59.9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4" customWidth="1" min="3" max="3"/>
    <col width="20" customWidth="1" min="4" max="4"/>
    <col width="16" customWidth="1" min="5" max="5"/>
    <col width="4" customWidth="1" min="6" max="6"/>
  </cols>
  <sheetData>
    <row r="1" ht="26" customHeight="1">
      <c r="A1" s="1" t="inlineStr">
        <is>
          <t>SÚHRN A DASHBOARD PREDAJA</t>
        </is>
      </c>
    </row>
    <row r="2"/>
    <row r="3">
      <c r="A3" s="16" t="inlineStr">
        <is>
          <t>KĽÚČOVÉ UKAZOVATELE</t>
        </is>
      </c>
      <c r="D3" s="16" t="inlineStr">
        <is>
          <t>PREDAJ PODĽA MESTA</t>
        </is>
      </c>
    </row>
    <row r="4">
      <c r="A4" s="17" t="inlineStr">
        <is>
          <t>Celkový obrat po zľave</t>
        </is>
      </c>
      <c r="B4" s="18">
        <f>SUM(Predaj!K3:K12)</f>
        <v/>
      </c>
      <c r="D4" s="19" t="inlineStr">
        <is>
          <t>Mesto</t>
        </is>
      </c>
      <c r="E4" s="19" t="inlineStr">
        <is>
          <t>Obrat</t>
        </is>
      </c>
    </row>
    <row r="5">
      <c r="A5" s="17" t="inlineStr">
        <is>
          <t>Priemerná hodnota objednávky</t>
        </is>
      </c>
      <c r="B5" s="18">
        <f>AVERAGE(Predaj!K3:K12)</f>
        <v/>
      </c>
      <c r="D5" s="5" t="inlineStr">
        <is>
          <t>Bratislava</t>
        </is>
      </c>
      <c r="E5" s="6">
        <f>SUMIF(Predaj!$F$3:$F$12,D5,Predaj!$K$3:$K$12)</f>
        <v/>
      </c>
    </row>
    <row r="6">
      <c r="A6" s="17" t="inlineStr">
        <is>
          <t>Počet obchodov spolu</t>
        </is>
      </c>
      <c r="B6" s="20">
        <f>COUNTA(Predaj!A3:A12)</f>
        <v/>
      </c>
      <c r="D6" s="10" t="inlineStr">
        <is>
          <t>Košice</t>
        </is>
      </c>
      <c r="E6" s="11">
        <f>SUMIF(Predaj!$F$3:$F$12,D6,Predaj!$K$3:$K$12)</f>
        <v/>
      </c>
    </row>
    <row r="7">
      <c r="A7" s="17" t="inlineStr">
        <is>
          <t>Počet veľkých obchodov</t>
        </is>
      </c>
      <c r="B7" s="20">
        <f>COUNTIF(Predaj!L3:L12,"Veľký obchod")</f>
        <v/>
      </c>
      <c r="D7" s="5" t="inlineStr">
        <is>
          <t>Žilina</t>
        </is>
      </c>
      <c r="E7" s="6">
        <f>SUMIF(Predaj!$F$3:$F$12,D7,Predaj!$K$3:$K$12)</f>
        <v/>
      </c>
    </row>
    <row r="8">
      <c r="A8" s="17" t="inlineStr">
        <is>
          <t>Priemerná zľava</t>
        </is>
      </c>
      <c r="B8" s="21">
        <f>AVERAGE(Predaj!J3:J12)</f>
        <v/>
      </c>
      <c r="D8" s="10" t="inlineStr">
        <is>
          <t>Nitra</t>
        </is>
      </c>
      <c r="E8" s="11">
        <f>SUMIF(Predaj!$F$3:$F$12,D8,Predaj!$K$3:$K$12)</f>
        <v/>
      </c>
    </row>
    <row r="9">
      <c r="D9" s="5" t="inlineStr">
        <is>
          <t>Prešov</t>
        </is>
      </c>
      <c r="E9" s="6">
        <f>SUMIF(Predaj!$F$3:$F$12,D9,Predaj!$K$3:$K$12)</f>
        <v/>
      </c>
    </row>
    <row r="10">
      <c r="D10" s="10" t="inlineStr">
        <is>
          <t>Banská Bystrica</t>
        </is>
      </c>
      <c r="E10" s="11">
        <f>SUMIF(Predaj!$F$3:$F$12,D10,Predaj!$K$3:$K$12)</f>
        <v/>
      </c>
    </row>
    <row r="11">
      <c r="A11" s="16" t="inlineStr">
        <is>
          <t>PREDAJ PODĽA KATEGÓRIE</t>
        </is>
      </c>
    </row>
    <row r="12">
      <c r="A12" s="19" t="inlineStr">
        <is>
          <t>Kategória</t>
        </is>
      </c>
      <c r="B12" s="19" t="inlineStr">
        <is>
          <t>Obrat</t>
        </is>
      </c>
    </row>
    <row r="13">
      <c r="A13" s="5" t="inlineStr">
        <is>
          <t>Elektronika</t>
        </is>
      </c>
      <c r="B13" s="6">
        <f>SUMIF(Predaj!$D$3:$D$12,A13,Predaj!$K$3:$K$12)</f>
        <v/>
      </c>
    </row>
    <row r="14">
      <c r="A14" s="10" t="inlineStr">
        <is>
          <t>Nábytok</t>
        </is>
      </c>
      <c r="B14" s="11">
        <f>SUMIF(Predaj!$D$3:$D$12,A14,Predaj!$K$3:$K$12)</f>
        <v/>
      </c>
    </row>
    <row r="15">
      <c r="A15" s="5" t="inlineStr">
        <is>
          <t>Kancelárske potreby</t>
        </is>
      </c>
      <c r="B15" s="6">
        <f>SUMIF(Predaj!$D$3:$D$12,A15,Predaj!$K$3:$K$12)</f>
        <v/>
      </c>
    </row>
  </sheetData>
  <mergeCells count="4">
    <mergeCell ref="A1:F1"/>
    <mergeCell ref="A3:B3"/>
    <mergeCell ref="D3:E3"/>
    <mergeCell ref="A11:B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NÁVOD NA POUŽITIE ZOŠITA</t>
        </is>
      </c>
    </row>
    <row r="2"/>
    <row r="3">
      <c r="A3" s="19" t="inlineStr">
        <is>
          <t>Hárok</t>
        </is>
      </c>
      <c r="B3" s="19" t="inlineStr">
        <is>
          <t>Popis</t>
        </is>
      </c>
    </row>
    <row r="4" ht="34" customHeight="1">
      <c r="A4" s="22" t="inlineStr">
        <is>
          <t>Predaj</t>
        </is>
      </c>
      <c r="B4" s="23" t="inlineStr">
        <is>
          <t>Hlavný hárok so záznamami o predaji. Zadajte dátum, kód produktu (výber zo zoznamu), zákazníka, mesto, množstvo a zľavu. Názov produktu, kategória, jednotková cena a výpočty sa dopočítajú automaticky pomocou VLOOKUP a vzorcov.</t>
        </is>
      </c>
    </row>
    <row r="5" ht="34" customHeight="1">
      <c r="A5" s="24" t="inlineStr">
        <is>
          <t>Predaj - stĺpec Kód produktu</t>
        </is>
      </c>
      <c r="B5" s="25" t="inlineStr">
        <is>
          <t>Vyberte kód zo zoznamu (rozbaľovací zoznam prepojený na hárok Produkty).</t>
        </is>
      </c>
    </row>
    <row r="6" ht="34" customHeight="1">
      <c r="A6" s="22" t="inlineStr">
        <is>
          <t>Predaj - stĺpec Zľava %</t>
        </is>
      </c>
      <c r="B6" s="23" t="inlineStr">
        <is>
          <t>Žlté bunky sú určené na ručné zadanie zľavy vo formáte percenta (napr. 0,05 = 5%).</t>
        </is>
      </c>
    </row>
    <row r="7" ht="34" customHeight="1">
      <c r="A7" s="24" t="inlineStr">
        <is>
          <t>Predaj - stĺpec Stav obchodu</t>
        </is>
      </c>
      <c r="B7" s="25" t="inlineStr">
        <is>
          <t>Automaticky vyhodnotí, či ide o 'Veľký obchod' (nad 500 €) alebo 'Bežný obchod'.</t>
        </is>
      </c>
    </row>
    <row r="8" ht="34" customHeight="1">
      <c r="A8" s="22" t="inlineStr">
        <is>
          <t>Produkty</t>
        </is>
      </c>
      <c r="B8" s="23" t="inlineStr">
        <is>
          <t>Cenník produktov s kódom, názvom, kategóriou a jednotkovou cenou. Slúži ako zdroj pre VLOOKUP na hárku Predaj.</t>
        </is>
      </c>
    </row>
    <row r="9" ht="34" customHeight="1">
      <c r="A9" s="24" t="inlineStr">
        <is>
          <t>Súhrn</t>
        </is>
      </c>
      <c r="B9" s="25" t="inlineStr">
        <is>
          <t>Dashboard s kľúčovými ukazovateľmi (KPI), agregáciou podľa mesta a kategórie a grafmi (stĺpcový a koláčový graf).</t>
        </is>
      </c>
    </row>
    <row r="10" ht="34" customHeight="1">
      <c r="A10" s="22" t="inlineStr">
        <is>
          <t>Aktualizácia dát</t>
        </is>
      </c>
      <c r="B10" s="23" t="inlineStr">
        <is>
          <t>Pri pridaní nového riadku do hárku Predaj skopírujte vzorce z posledného riadku nadol a rozšírte rozsahy v hárku Súhrn podľa potreby.</t>
        </is>
      </c>
    </row>
    <row r="11" ht="34" customHeight="1">
      <c r="A11" s="24" t="inlineStr">
        <is>
          <t>Farebné označenie</t>
        </is>
      </c>
      <c r="B11" s="25" t="inlineStr">
        <is>
          <t>Žlté bunky = editovateľné vstupy. Zelené písmo v stĺpci Stav = veľký obchod. Červené písmo = bežný obchod.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2026-07-14T09:47:24Z</dcterms:created>
  <dcterms:modified xmlns:dcterms="http://purl.org/dc/terms/" xmlns:xsi="http://www.w3.org/2001/XMLSchema-instance" xsi:type="dcterms:W3CDTF">2026-07-14T09:47:24Z</dcterms:modified>
</cp:coreProperties>
</file>