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zpočet" sheetId="1" state="visible" r:id="rId1"/>
    <sheet xmlns:r="http://schemas.openxmlformats.org/officeDocument/2006/relationships" name="Súhrn" sheetId="2" state="visible" r:id="rId2"/>
    <sheet xmlns:r="http://schemas.openxmlformats.org/officeDocument/2006/relationships" name="Číselníky" sheetId="3" state="visible" r:id="rId3"/>
    <sheet xmlns:r="http://schemas.openxmlformats.org/officeDocument/2006/relationships" name="Pokyn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 ##0,00 &quot;€&quot;"/>
    <numFmt numFmtId="166" formatCode="0,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7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0F766E"/>
      <sz val="12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0" fontId="0" fillId="3" borderId="1" pivotButton="0" quotePrefix="0" xfId="0"/>
    <xf numFmtId="0" fontId="3" fillId="6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6" fontId="5" fillId="7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5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3" fillId="8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left" vertical="center"/>
    </xf>
    <xf numFmtId="166" fontId="5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color rgb="001F2937"/>
        <sz val="10"/>
      </font>
      <fill>
        <patternFill patternType="solid">
          <fgColor rgb="00DCFCE7"/>
        </patternFill>
      </fill>
    </dxf>
    <dxf>
      <font>
        <name val="Aptos"/>
        <color rgb="001F2937"/>
        <sz val="10"/>
      </font>
      <fill>
        <patternFill patternType="solid">
          <fgColor rgb="00FEE2E2"/>
        </patternFill>
      </fill>
    </dxf>
    <dxf>
      <font>
        <name val="Aptos"/>
        <b val="1"/>
        <color rgb="001F2937"/>
        <sz val="10"/>
      </font>
      <fill>
        <patternFill patternType="solid">
          <fgColor rgb="00FEE2E2"/>
        </patternFill>
      </fill>
    </dxf>
    <dxf>
      <font>
        <name val="Aptos"/>
        <b val="1"/>
        <color rgb="001F2937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Plán a skutočnosť podľa kategórie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'Súhrn'!B15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'Súhrn'!$A$16:$A$23</f>
            </numRef>
          </cat>
          <val>
            <numRef>
              <f>'Súhrn'!$B$16:$B$23</f>
            </numRef>
          </val>
        </ser>
        <ser>
          <idx val="1"/>
          <order val="1"/>
          <tx>
            <strRef>
              <f>'Súhrn'!C15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'Súhrn'!$A$16:$A$23</f>
            </numRef>
          </cat>
          <val>
            <numRef>
              <f>'Súhrn'!$C$16:$C$23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 bez DPH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plánovaného rozpočtu podľa kategórie</a:t>
            </a:r>
          </a:p>
        </rich>
      </tx>
    </title>
    <plotArea>
      <doughnutChart>
        <varyColors val="1"/>
        <ser>
          <idx val="0"/>
          <order val="0"/>
          <tx>
            <strRef>
              <f>'Súhrn'!B15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'Súhrn'!$A$16:$A$23</f>
            </numRef>
          </cat>
          <val>
            <numRef>
              <f>'Súhrn'!$B$16:$B$23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Najväčšie rozpočtové odchýlky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'Súhrn'!D15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'Súhrn'!$A$16:$A$23</f>
            </numRef>
          </cat>
          <val>
            <numRef>
              <f>'Súhrn'!$D$16:$D$23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 bez DPH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25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ozpoctovaTabulka" displayName="RozpoctovaTabulka" ref="A5:T105" headerRowCount="1">
  <autoFilter ref="A5:T105"/>
  <tableColumns count="20">
    <tableColumn id="1" name="ID položky"/>
    <tableColumn id="2" name="Kategória"/>
    <tableColumn id="3" name="Položka rozpočtu"/>
    <tableColumn id="4" name="Dodávateľ"/>
    <tableColumn id="5" name="Mesto"/>
    <tableColumn id="6" name="Zodpovedná osoba"/>
    <tableColumn id="7" name="Množstvo"/>
    <tableColumn id="8" name="Jednotka"/>
    <tableColumn id="9" name="Jednotková cena bez DPH"/>
    <tableColumn id="10" name="Sadzba DPH"/>
    <tableColumn id="11" name="Plán bez DPH"/>
    <tableColumn id="12" name="Plánovaná DPH"/>
    <tableColumn id="13" name="Plán s DPH"/>
    <tableColumn id="14" name="Skutočnosť bez DPH"/>
    <tableColumn id="15" name="Skutočná DPH"/>
    <tableColumn id="16" name="Skutočnosť s DPH"/>
    <tableColumn id="17" name="Odchýlka bez DPH"/>
    <tableColumn id="18" name="% čerpania"/>
    <tableColumn id="19" name="Stav položky"/>
    <tableColumn id="20" name="Poznámka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9" customWidth="1" min="3" max="3"/>
    <col width="28" customWidth="1" min="4" max="4"/>
    <col width="19" customWidth="1" min="5" max="5"/>
    <col width="22" customWidth="1" min="6" max="6"/>
    <col width="11" customWidth="1" min="7" max="7"/>
    <col width="12" customWidth="1" min="8" max="8"/>
    <col width="19" customWidth="1" min="9" max="9"/>
    <col width="13" customWidth="1" min="10" max="10"/>
    <col width="17" customWidth="1" min="11" max="11"/>
    <col width="17" customWidth="1" min="12" max="12"/>
    <col width="17" customWidth="1" min="13" max="13"/>
    <col width="19" customWidth="1" min="14" max="14"/>
    <col width="17" customWidth="1" min="15" max="15"/>
    <col width="18" customWidth="1" min="16" max="16"/>
    <col width="18" customWidth="1" min="17" max="17"/>
    <col width="13" customWidth="1" min="18" max="18"/>
    <col width="17" customWidth="1" min="19" max="19"/>
    <col width="31" customWidth="1" min="20" max="20"/>
  </cols>
  <sheetData>
    <row r="1" ht="28" customHeight="1">
      <c r="A1" s="1" t="inlineStr">
        <is>
          <t>Projektový rozpočet – Digitalizácia interných procesov</t>
        </is>
      </c>
    </row>
    <row r="2">
      <c r="A2" s="2" t="inlineStr">
        <is>
          <t>Názov projektu:</t>
        </is>
      </c>
      <c r="B2" s="3" t="inlineStr">
        <is>
          <t>Digitalizácia interných procesov</t>
        </is>
      </c>
      <c r="D2" s="2" t="inlineStr">
        <is>
          <t>Objednávateľ:</t>
        </is>
      </c>
      <c r="E2" s="3" t="inlineStr">
        <is>
          <t>Novák Consulting s.r.o.</t>
        </is>
      </c>
    </row>
    <row r="3">
      <c r="A3" s="2" t="inlineStr">
        <is>
          <t>Projektový manažér:</t>
        </is>
      </c>
      <c r="B3" s="3" t="inlineStr">
        <is>
          <t>Ján Novák</t>
        </is>
      </c>
      <c r="D3" s="2" t="inlineStr">
        <is>
          <t>Začiatok projektu:</t>
        </is>
      </c>
      <c r="E3" s="37" t="n">
        <v>46113</v>
      </c>
      <c r="G3" s="2" t="inlineStr">
        <is>
          <t>Ukončenie projektu:</t>
        </is>
      </c>
      <c r="H3" s="37" t="n">
        <v>46295</v>
      </c>
      <c r="J3" s="2" t="inlineStr">
        <is>
          <t>Stav projektu:</t>
        </is>
      </c>
      <c r="K3" s="3" t="inlineStr">
        <is>
          <t>Prebieha</t>
        </is>
      </c>
    </row>
    <row r="4"/>
    <row r="5" ht="34" customHeight="1">
      <c r="A5" s="5" t="inlineStr">
        <is>
          <t>ID položky</t>
        </is>
      </c>
      <c r="B5" s="5" t="inlineStr">
        <is>
          <t>Kategória</t>
        </is>
      </c>
      <c r="C5" s="5" t="inlineStr">
        <is>
          <t>Položka rozpočtu</t>
        </is>
      </c>
      <c r="D5" s="5" t="inlineStr">
        <is>
          <t>Dodávateľ</t>
        </is>
      </c>
      <c r="E5" s="5" t="inlineStr">
        <is>
          <t>Mesto</t>
        </is>
      </c>
      <c r="F5" s="5" t="inlineStr">
        <is>
          <t>Zodpovedná osoba</t>
        </is>
      </c>
      <c r="G5" s="5" t="inlineStr">
        <is>
          <t>Množstvo</t>
        </is>
      </c>
      <c r="H5" s="5" t="inlineStr">
        <is>
          <t>Jednotka</t>
        </is>
      </c>
      <c r="I5" s="5" t="inlineStr">
        <is>
          <t>Jednotková cena bez DPH</t>
        </is>
      </c>
      <c r="J5" s="5" t="inlineStr">
        <is>
          <t>Sadzba DPH</t>
        </is>
      </c>
      <c r="K5" s="5" t="inlineStr">
        <is>
          <t>Plán bez DPH</t>
        </is>
      </c>
      <c r="L5" s="5" t="inlineStr">
        <is>
          <t>Plánovaná DPH</t>
        </is>
      </c>
      <c r="M5" s="5" t="inlineStr">
        <is>
          <t>Plán s DPH</t>
        </is>
      </c>
      <c r="N5" s="5" t="inlineStr">
        <is>
          <t>Skutočnosť bez DPH</t>
        </is>
      </c>
      <c r="O5" s="5" t="inlineStr">
        <is>
          <t>Skutočná DPH</t>
        </is>
      </c>
      <c r="P5" s="5" t="inlineStr">
        <is>
          <t>Skutočnosť s DPH</t>
        </is>
      </c>
      <c r="Q5" s="5" t="inlineStr">
        <is>
          <t>Odchýlka bez DPH</t>
        </is>
      </c>
      <c r="R5" s="5" t="inlineStr">
        <is>
          <t>% čerpania</t>
        </is>
      </c>
      <c r="S5" s="5" t="inlineStr">
        <is>
          <t>Stav položky</t>
        </is>
      </c>
      <c r="T5" s="5" t="inlineStr">
        <is>
          <t>Poznámka</t>
        </is>
      </c>
    </row>
    <row r="6">
      <c r="A6" s="6" t="inlineStr">
        <is>
          <t>PR-001</t>
        </is>
      </c>
      <c r="B6" s="6" t="inlineStr">
        <is>
          <t>Analýza</t>
        </is>
      </c>
      <c r="C6" s="6" t="inlineStr">
        <is>
          <t>Analýza procesov</t>
        </is>
      </c>
      <c r="D6" s="6" t="inlineStr">
        <is>
          <t>Procesy Digital s.r.o.</t>
        </is>
      </c>
      <c r="E6" s="6" t="inlineStr">
        <is>
          <t>Bratislava</t>
        </is>
      </c>
      <c r="F6" s="6" t="inlineStr">
        <is>
          <t>Ján Novák</t>
        </is>
      </c>
      <c r="G6" s="7" t="n">
        <v>60</v>
      </c>
      <c r="H6" s="6" t="inlineStr">
        <is>
          <t>hod.</t>
        </is>
      </c>
      <c r="I6" s="38" t="n">
        <v>55</v>
      </c>
      <c r="J6" s="39">
        <f>IF(B6="","",IFERROR(VLOOKUP(B6,'Číselníky'!$A$2:$C$9,3,FALSE),""))</f>
        <v/>
      </c>
      <c r="K6" s="40">
        <f>IF(OR(G6="",I6=""),"",G6*I6)</f>
        <v/>
      </c>
      <c r="L6" s="40">
        <f>IF(OR(K6="",J6=""),"",K6*J6)</f>
        <v/>
      </c>
      <c r="M6" s="40">
        <f>IF(OR(K6="",L6=""),"",K6+L6)</f>
        <v/>
      </c>
      <c r="N6" s="38" t="n">
        <v>2900</v>
      </c>
      <c r="O6" s="40">
        <f>IF(OR(N6="",J6=""),"",N6*J6)</f>
        <v/>
      </c>
      <c r="P6" s="40">
        <f>IF(OR(N6="",O6=""),"",N6+O6)</f>
        <v/>
      </c>
      <c r="Q6" s="40">
        <f>IF(OR(K6="",N6=""),"",K6-N6)</f>
        <v/>
      </c>
      <c r="R6" s="41">
        <f>IF(OR(K6="",N6=""),"",IF(K6=0,0,N6/K6))</f>
        <v/>
      </c>
      <c r="S6" s="12">
        <f>IF(B6="","",IF(N6="","Nezačaté",IF(N6&lt;=K6,"V limite","Nad rozpočet")))</f>
        <v/>
      </c>
      <c r="T6" s="6" t="inlineStr">
        <is>
          <t>Mapovanie kľúčových procesov</t>
        </is>
      </c>
    </row>
    <row r="7">
      <c r="A7" s="6" t="inlineStr">
        <is>
          <t>PR-002</t>
        </is>
      </c>
      <c r="B7" s="6" t="inlineStr">
        <is>
          <t>Projektové riadenie</t>
        </is>
      </c>
      <c r="C7" s="6" t="inlineStr">
        <is>
          <t>Projektové riadenie</t>
        </is>
      </c>
      <c r="D7" s="6" t="inlineStr">
        <is>
          <t>Projekt Management SK s.r.o.</t>
        </is>
      </c>
      <c r="E7" s="6" t="inlineStr">
        <is>
          <t>Košice</t>
        </is>
      </c>
      <c r="F7" s="6" t="inlineStr">
        <is>
          <t>Mária Kováčová</t>
        </is>
      </c>
      <c r="G7" s="7" t="n">
        <v>40</v>
      </c>
      <c r="H7" s="6" t="inlineStr">
        <is>
          <t>hod.</t>
        </is>
      </c>
      <c r="I7" s="38" t="n">
        <v>60</v>
      </c>
      <c r="J7" s="42">
        <f>IF(B7="","",IFERROR(VLOOKUP(B7,'Číselníky'!$A$2:$C$9,3,FALSE),""))</f>
        <v/>
      </c>
      <c r="K7" s="43">
        <f>IF(OR(G7="",I7=""),"",G7*I7)</f>
        <v/>
      </c>
      <c r="L7" s="43">
        <f>IF(OR(K7="",J7=""),"",K7*J7)</f>
        <v/>
      </c>
      <c r="M7" s="43">
        <f>IF(OR(K7="",L7=""),"",K7+L7)</f>
        <v/>
      </c>
      <c r="N7" s="38" t="n">
        <v>2550</v>
      </c>
      <c r="O7" s="43">
        <f>IF(OR(N7="",J7=""),"",N7*J7)</f>
        <v/>
      </c>
      <c r="P7" s="43">
        <f>IF(OR(N7="",O7=""),"",N7+O7)</f>
        <v/>
      </c>
      <c r="Q7" s="43">
        <f>IF(OR(K7="",N7=""),"",K7-N7)</f>
        <v/>
      </c>
      <c r="R7" s="44">
        <f>IF(OR(K7="",N7=""),"",IF(K7=0,0,N7/K7))</f>
        <v/>
      </c>
      <c r="S7" s="16">
        <f>IF(B7="","",IF(N7="","Nezačaté",IF(N7&lt;=K7,"V limite","Nad rozpočet")))</f>
        <v/>
      </c>
      <c r="T7" s="6" t="inlineStr">
        <is>
          <t>Koordinácia projektového tímu</t>
        </is>
      </c>
    </row>
    <row r="8">
      <c r="A8" s="6" t="inlineStr">
        <is>
          <t>PR-003</t>
        </is>
      </c>
      <c r="B8" s="6" t="inlineStr">
        <is>
          <t>Vývoj</t>
        </is>
      </c>
      <c r="C8" s="6" t="inlineStr">
        <is>
          <t>Vývoj webového portálu</t>
        </is>
      </c>
      <c r="D8" s="6" t="inlineStr">
        <is>
          <t>IT Solutions s.r.o.</t>
        </is>
      </c>
      <c r="E8" s="6" t="inlineStr">
        <is>
          <t>Žilina</t>
        </is>
      </c>
      <c r="F8" s="6" t="inlineStr">
        <is>
          <t>Peter Horváth</t>
        </is>
      </c>
      <c r="G8" s="7" t="n">
        <v>220</v>
      </c>
      <c r="H8" s="6" t="inlineStr">
        <is>
          <t>hod.</t>
        </is>
      </c>
      <c r="I8" s="38" t="n">
        <v>65</v>
      </c>
      <c r="J8" s="39">
        <f>IF(B8="","",IFERROR(VLOOKUP(B8,'Číselníky'!$A$2:$C$9,3,FALSE),""))</f>
        <v/>
      </c>
      <c r="K8" s="40">
        <f>IF(OR(G8="",I8=""),"",G8*I8)</f>
        <v/>
      </c>
      <c r="L8" s="40">
        <f>IF(OR(K8="",J8=""),"",K8*J8)</f>
        <v/>
      </c>
      <c r="M8" s="40">
        <f>IF(OR(K8="",L8=""),"",K8+L8)</f>
        <v/>
      </c>
      <c r="N8" s="38" t="n">
        <v>15200</v>
      </c>
      <c r="O8" s="40">
        <f>IF(OR(N8="",J8=""),"",N8*J8)</f>
        <v/>
      </c>
      <c r="P8" s="40">
        <f>IF(OR(N8="",O8=""),"",N8+O8)</f>
        <v/>
      </c>
      <c r="Q8" s="40">
        <f>IF(OR(K8="",N8=""),"",K8-N8)</f>
        <v/>
      </c>
      <c r="R8" s="41">
        <f>IF(OR(K8="",N8=""),"",IF(K8=0,0,N8/K8))</f>
        <v/>
      </c>
      <c r="S8" s="12">
        <f>IF(B8="","",IF(N8="","Nezačaté",IF(N8&lt;=K8,"V limite","Nad rozpočet")))</f>
        <v/>
      </c>
      <c r="T8" s="6" t="inlineStr">
        <is>
          <t>Implementácia a integrácie</t>
        </is>
      </c>
    </row>
    <row r="9">
      <c r="A9" s="6" t="inlineStr">
        <is>
          <t>PR-004</t>
        </is>
      </c>
      <c r="B9" s="6" t="inlineStr">
        <is>
          <t>Licencie</t>
        </is>
      </c>
      <c r="C9" s="6" t="inlineStr">
        <is>
          <t>Licencie softvéru</t>
        </is>
      </c>
      <c r="D9" s="6" t="inlineStr">
        <is>
          <t>Softvér Partner s.r.o.</t>
        </is>
      </c>
      <c r="E9" s="6" t="inlineStr">
        <is>
          <t>Nitra</t>
        </is>
      </c>
      <c r="F9" s="6" t="inlineStr">
        <is>
          <t>Zuzana Tóthová</t>
        </is>
      </c>
      <c r="G9" s="7" t="n">
        <v>15</v>
      </c>
      <c r="H9" s="6" t="inlineStr">
        <is>
          <t>ks</t>
        </is>
      </c>
      <c r="I9" s="38" t="n">
        <v>120</v>
      </c>
      <c r="J9" s="42">
        <f>IF(B9="","",IFERROR(VLOOKUP(B9,'Číselníky'!$A$2:$C$9,3,FALSE),""))</f>
        <v/>
      </c>
      <c r="K9" s="43">
        <f>IF(OR(G9="",I9=""),"",G9*I9)</f>
        <v/>
      </c>
      <c r="L9" s="43">
        <f>IF(OR(K9="",J9=""),"",K9*J9)</f>
        <v/>
      </c>
      <c r="M9" s="43">
        <f>IF(OR(K9="",L9=""),"",K9+L9)</f>
        <v/>
      </c>
      <c r="N9" s="38" t="n">
        <v>1440</v>
      </c>
      <c r="O9" s="43">
        <f>IF(OR(N9="",J9=""),"",N9*J9)</f>
        <v/>
      </c>
      <c r="P9" s="43">
        <f>IF(OR(N9="",O9=""),"",N9+O9)</f>
        <v/>
      </c>
      <c r="Q9" s="43">
        <f>IF(OR(K9="",N9=""),"",K9-N9)</f>
        <v/>
      </c>
      <c r="R9" s="44">
        <f>IF(OR(K9="",N9=""),"",IF(K9=0,0,N9/K9))</f>
        <v/>
      </c>
      <c r="S9" s="16">
        <f>IF(B9="","",IF(N9="","Nezačaté",IF(N9&lt;=K9,"V limite","Nad rozpočet")))</f>
        <v/>
      </c>
      <c r="T9" s="6" t="inlineStr">
        <is>
          <t>Ročné používateľské licencie</t>
        </is>
      </c>
    </row>
    <row r="10">
      <c r="A10" s="6" t="inlineStr">
        <is>
          <t>PR-005</t>
        </is>
      </c>
      <c r="B10" s="6" t="inlineStr">
        <is>
          <t>Cloudové služby</t>
        </is>
      </c>
      <c r="C10" s="6" t="inlineStr">
        <is>
          <t>Cloudové služby</t>
        </is>
      </c>
      <c r="D10" s="6" t="inlineStr">
        <is>
          <t>Cloud Slovensko s.r.o.</t>
        </is>
      </c>
      <c r="E10" s="6" t="inlineStr">
        <is>
          <t>Bratislava</t>
        </is>
      </c>
      <c r="F10" s="6" t="inlineStr">
        <is>
          <t>Martin Baláž</t>
        </is>
      </c>
      <c r="G10" s="7" t="n">
        <v>6</v>
      </c>
      <c r="H10" s="6" t="inlineStr">
        <is>
          <t>mesiac</t>
        </is>
      </c>
      <c r="I10" s="38" t="n">
        <v>250</v>
      </c>
      <c r="J10" s="39">
        <f>IF(B10="","",IFERROR(VLOOKUP(B10,'Číselníky'!$A$2:$C$9,3,FALSE),""))</f>
        <v/>
      </c>
      <c r="K10" s="40">
        <f>IF(OR(G10="",I10=""),"",G10*I10)</f>
        <v/>
      </c>
      <c r="L10" s="40">
        <f>IF(OR(K10="",J10=""),"",K10*J10)</f>
        <v/>
      </c>
      <c r="M10" s="40">
        <f>IF(OR(K10="",L10=""),"",K10+L10)</f>
        <v/>
      </c>
      <c r="N10" s="38" t="n">
        <v>1350</v>
      </c>
      <c r="O10" s="40">
        <f>IF(OR(N10="",J10=""),"",N10*J10)</f>
        <v/>
      </c>
      <c r="P10" s="40">
        <f>IF(OR(N10="",O10=""),"",N10+O10)</f>
        <v/>
      </c>
      <c r="Q10" s="40">
        <f>IF(OR(K10="",N10=""),"",K10-N10)</f>
        <v/>
      </c>
      <c r="R10" s="41">
        <f>IF(OR(K10="",N10=""),"",IF(K10=0,0,N10/K10))</f>
        <v/>
      </c>
      <c r="S10" s="12">
        <f>IF(B10="","",IF(N10="","Nezačaté",IF(N10&lt;=K10,"V limite","Nad rozpočet")))</f>
        <v/>
      </c>
      <c r="T10" s="6" t="inlineStr">
        <is>
          <t>Prevádzka vývojového prostredia</t>
        </is>
      </c>
    </row>
    <row r="11">
      <c r="A11" s="6" t="inlineStr">
        <is>
          <t>PR-006</t>
        </is>
      </c>
      <c r="B11" s="6" t="inlineStr">
        <is>
          <t>Školenia</t>
        </is>
      </c>
      <c r="C11" s="6" t="inlineStr">
        <is>
          <t>Školenia zamestnancov</t>
        </is>
      </c>
      <c r="D11" s="6" t="inlineStr">
        <is>
          <t>Vzdelávanie Plus s.r.o.</t>
        </is>
      </c>
      <c r="E11" s="6" t="inlineStr">
        <is>
          <t>Prešov</t>
        </is>
      </c>
      <c r="F11" s="6" t="inlineStr">
        <is>
          <t>Katarína Hudáková</t>
        </is>
      </c>
      <c r="G11" s="7" t="n">
        <v>3</v>
      </c>
      <c r="H11" s="6" t="inlineStr">
        <is>
          <t>deň</t>
        </is>
      </c>
      <c r="I11" s="38" t="n">
        <v>650</v>
      </c>
      <c r="J11" s="42">
        <f>IF(B11="","",IFERROR(VLOOKUP(B11,'Číselníky'!$A$2:$C$9,3,FALSE),""))</f>
        <v/>
      </c>
      <c r="K11" s="43">
        <f>IF(OR(G11="",I11=""),"",G11*I11)</f>
        <v/>
      </c>
      <c r="L11" s="43">
        <f>IF(OR(K11="",J11=""),"",K11*J11)</f>
        <v/>
      </c>
      <c r="M11" s="43">
        <f>IF(OR(K11="",L11=""),"",K11+L11)</f>
        <v/>
      </c>
      <c r="N11" s="38" t="n">
        <v>0</v>
      </c>
      <c r="O11" s="43">
        <f>IF(OR(N11="",J11=""),"",N11*J11)</f>
        <v/>
      </c>
      <c r="P11" s="43">
        <f>IF(OR(N11="",O11=""),"",N11+O11)</f>
        <v/>
      </c>
      <c r="Q11" s="43">
        <f>IF(OR(K11="",N11=""),"",K11-N11)</f>
        <v/>
      </c>
      <c r="R11" s="44">
        <f>IF(OR(K11="",N11=""),"",IF(K11=0,0,N11/K11))</f>
        <v/>
      </c>
      <c r="S11" s="16">
        <f>IF(B11="","",IF(N11="","Nezačaté",IF(N11&lt;=K11,"V limite","Nad rozpočet")))</f>
        <v/>
      </c>
      <c r="T11" s="6" t="inlineStr">
        <is>
          <t>Školenie používateľov po nasadení</t>
        </is>
      </c>
    </row>
    <row r="12">
      <c r="A12" s="6" t="inlineStr">
        <is>
          <t>PR-007</t>
        </is>
      </c>
      <c r="B12" s="6" t="inlineStr">
        <is>
          <t>Grafika</t>
        </is>
      </c>
      <c r="C12" s="6" t="inlineStr">
        <is>
          <t>Grafický návrh</t>
        </is>
      </c>
      <c r="D12" s="6" t="inlineStr">
        <is>
          <t>Creative Studio s.r.o.</t>
        </is>
      </c>
      <c r="E12" s="6" t="inlineStr">
        <is>
          <t>Trnava</t>
        </is>
      </c>
      <c r="F12" s="6" t="inlineStr">
        <is>
          <t>Lukáš Varga</t>
        </is>
      </c>
      <c r="G12" s="7" t="n">
        <v>35</v>
      </c>
      <c r="H12" s="6" t="inlineStr">
        <is>
          <t>hod.</t>
        </is>
      </c>
      <c r="I12" s="38" t="n">
        <v>48</v>
      </c>
      <c r="J12" s="39">
        <f>IF(B12="","",IFERROR(VLOOKUP(B12,'Číselníky'!$A$2:$C$9,3,FALSE),""))</f>
        <v/>
      </c>
      <c r="K12" s="40">
        <f>IF(OR(G12="",I12=""),"",G12*I12)</f>
        <v/>
      </c>
      <c r="L12" s="40">
        <f>IF(OR(K12="",J12=""),"",K12*J12)</f>
        <v/>
      </c>
      <c r="M12" s="40">
        <f>IF(OR(K12="",L12=""),"",K12+L12)</f>
        <v/>
      </c>
      <c r="N12" s="38" t="n">
        <v>1750</v>
      </c>
      <c r="O12" s="40">
        <f>IF(OR(N12="",J12=""),"",N12*J12)</f>
        <v/>
      </c>
      <c r="P12" s="40">
        <f>IF(OR(N12="",O12=""),"",N12+O12)</f>
        <v/>
      </c>
      <c r="Q12" s="40">
        <f>IF(OR(K12="",N12=""),"",K12-N12)</f>
        <v/>
      </c>
      <c r="R12" s="41">
        <f>IF(OR(K12="",N12=""),"",IF(K12=0,0,N12/K12))</f>
        <v/>
      </c>
      <c r="S12" s="12">
        <f>IF(B12="","",IF(N12="","Nezačaté",IF(N12&lt;=K12,"V limite","Nad rozpočet")))</f>
        <v/>
      </c>
      <c r="T12" s="6" t="inlineStr">
        <is>
          <t>Dizajn používateľského rozhrania</t>
        </is>
      </c>
    </row>
    <row r="13">
      <c r="A13" s="6" t="inlineStr">
        <is>
          <t>PR-008</t>
        </is>
      </c>
      <c r="B13" s="6" t="inlineStr">
        <is>
          <t>Vývoj</t>
        </is>
      </c>
      <c r="C13" s="6" t="inlineStr">
        <is>
          <t>Testovanie riešenia</t>
        </is>
      </c>
      <c r="D13" s="6" t="inlineStr">
        <is>
          <t>Quality Test s.r.o.</t>
        </is>
      </c>
      <c r="E13" s="6" t="inlineStr">
        <is>
          <t>Banská Bystrica</t>
        </is>
      </c>
      <c r="F13" s="6" t="inlineStr">
        <is>
          <t>Eva Šimková</t>
        </is>
      </c>
      <c r="G13" s="7" t="n">
        <v>70</v>
      </c>
      <c r="H13" s="6" t="inlineStr">
        <is>
          <t>hod.</t>
        </is>
      </c>
      <c r="I13" s="38" t="n">
        <v>42</v>
      </c>
      <c r="J13" s="42">
        <f>IF(B13="","",IFERROR(VLOOKUP(B13,'Číselníky'!$A$2:$C$9,3,FALSE),""))</f>
        <v/>
      </c>
      <c r="K13" s="43">
        <f>IF(OR(G13="",I13=""),"",G13*I13)</f>
        <v/>
      </c>
      <c r="L13" s="43">
        <f>IF(OR(K13="",J13=""),"",K13*J13)</f>
        <v/>
      </c>
      <c r="M13" s="43">
        <f>IF(OR(K13="",L13=""),"",K13+L13)</f>
        <v/>
      </c>
      <c r="N13" s="38" t="n">
        <v>2600</v>
      </c>
      <c r="O13" s="43">
        <f>IF(OR(N13="",J13=""),"",N13*J13)</f>
        <v/>
      </c>
      <c r="P13" s="43">
        <f>IF(OR(N13="",O13=""),"",N13+O13)</f>
        <v/>
      </c>
      <c r="Q13" s="43">
        <f>IF(OR(K13="",N13=""),"",K13-N13)</f>
        <v/>
      </c>
      <c r="R13" s="44">
        <f>IF(OR(K13="",N13=""),"",IF(K13=0,0,N13/K13))</f>
        <v/>
      </c>
      <c r="S13" s="16">
        <f>IF(B13="","",IF(N13="","Nezačaté",IF(N13&lt;=K13,"V limite","Nad rozpočet")))</f>
        <v/>
      </c>
      <c r="T13" s="6" t="inlineStr">
        <is>
          <t>Funkčné a akceptačné testovanie</t>
        </is>
      </c>
    </row>
    <row r="14">
      <c r="A14" s="6" t="inlineStr">
        <is>
          <t>PR-009</t>
        </is>
      </c>
      <c r="B14" s="6" t="inlineStr">
        <is>
          <t>Audit</t>
        </is>
      </c>
      <c r="C14" s="6" t="inlineStr">
        <is>
          <t>Záverečný audit</t>
        </is>
      </c>
      <c r="D14" s="6" t="inlineStr">
        <is>
          <t>Audit Pro s.r.o.</t>
        </is>
      </c>
      <c r="E14" s="6" t="inlineStr">
        <is>
          <t>Trenčín</t>
        </is>
      </c>
      <c r="F14" s="6" t="inlineStr">
        <is>
          <t>Ján Novák</t>
        </is>
      </c>
      <c r="G14" s="7" t="n">
        <v>16</v>
      </c>
      <c r="H14" s="6" t="inlineStr">
        <is>
          <t>hod.</t>
        </is>
      </c>
      <c r="I14" s="38" t="n">
        <v>85</v>
      </c>
      <c r="J14" s="39">
        <f>IF(B14="","",IFERROR(VLOOKUP(B14,'Číselníky'!$A$2:$C$9,3,FALSE),""))</f>
        <v/>
      </c>
      <c r="K14" s="40">
        <f>IF(OR(G14="",I14=""),"",G14*I14)</f>
        <v/>
      </c>
      <c r="L14" s="40">
        <f>IF(OR(K14="",J14=""),"",K14*J14)</f>
        <v/>
      </c>
      <c r="M14" s="40">
        <f>IF(OR(K14="",L14=""),"",K14+L14)</f>
        <v/>
      </c>
      <c r="N14" s="38" t="n">
        <v>1100</v>
      </c>
      <c r="O14" s="40">
        <f>IF(OR(N14="",J14=""),"",N14*J14)</f>
        <v/>
      </c>
      <c r="P14" s="40">
        <f>IF(OR(N14="",O14=""),"",N14+O14)</f>
        <v/>
      </c>
      <c r="Q14" s="40">
        <f>IF(OR(K14="",N14=""),"",K14-N14)</f>
        <v/>
      </c>
      <c r="R14" s="41">
        <f>IF(OR(K14="",N14=""),"",IF(K14=0,0,N14/K14))</f>
        <v/>
      </c>
      <c r="S14" s="12">
        <f>IF(B14="","",IF(N14="","Nezačaté",IF(N14&lt;=K14,"V limite","Nad rozpočet")))</f>
        <v/>
      </c>
      <c r="T14" s="6" t="inlineStr">
        <is>
          <t>Overenie výstupov projektu</t>
        </is>
      </c>
    </row>
    <row r="15">
      <c r="A15" s="6" t="n"/>
      <c r="B15" s="6" t="n"/>
      <c r="C15" s="6" t="n"/>
      <c r="D15" s="6" t="n"/>
      <c r="E15" s="6" t="n"/>
      <c r="F15" s="6" t="n"/>
      <c r="G15" s="7" t="n"/>
      <c r="H15" s="6" t="n"/>
      <c r="I15" s="38" t="n"/>
      <c r="J15" s="42">
        <f>IF(B15="","",IFERROR(VLOOKUP(B15,'Číselníky'!$A$2:$C$9,3,FALSE),""))</f>
        <v/>
      </c>
      <c r="K15" s="43">
        <f>IF(OR(G15="",I15=""),"",G15*I15)</f>
        <v/>
      </c>
      <c r="L15" s="43">
        <f>IF(OR(K15="",J15=""),"",K15*J15)</f>
        <v/>
      </c>
      <c r="M15" s="43">
        <f>IF(OR(K15="",L15=""),"",K15+L15)</f>
        <v/>
      </c>
      <c r="N15" s="38" t="n"/>
      <c r="O15" s="43">
        <f>IF(OR(N15="",J15=""),"",N15*J15)</f>
        <v/>
      </c>
      <c r="P15" s="43">
        <f>IF(OR(N15="",O15=""),"",N15+O15)</f>
        <v/>
      </c>
      <c r="Q15" s="43">
        <f>IF(OR(K15="",N15=""),"",K15-N15)</f>
        <v/>
      </c>
      <c r="R15" s="44">
        <f>IF(OR(K15="",N15=""),"",IF(K15=0,0,N15/K15))</f>
        <v/>
      </c>
      <c r="S15" s="16">
        <f>IF(B15="","",IF(N15="","Nezačaté",IF(N15&lt;=K15,"V limite","Nad rozpočet")))</f>
        <v/>
      </c>
      <c r="T15" s="6" t="n"/>
    </row>
    <row r="16">
      <c r="A16" s="6" t="n"/>
      <c r="B16" s="6" t="n"/>
      <c r="C16" s="6" t="n"/>
      <c r="D16" s="6" t="n"/>
      <c r="E16" s="6" t="n"/>
      <c r="F16" s="6" t="n"/>
      <c r="G16" s="7" t="n"/>
      <c r="H16" s="6" t="n"/>
      <c r="I16" s="38" t="n"/>
      <c r="J16" s="39">
        <f>IF(B16="","",IFERROR(VLOOKUP(B16,'Číselníky'!$A$2:$C$9,3,FALSE),""))</f>
        <v/>
      </c>
      <c r="K16" s="40">
        <f>IF(OR(G16="",I16=""),"",G16*I16)</f>
        <v/>
      </c>
      <c r="L16" s="40">
        <f>IF(OR(K16="",J16=""),"",K16*J16)</f>
        <v/>
      </c>
      <c r="M16" s="40">
        <f>IF(OR(K16="",L16=""),"",K16+L16)</f>
        <v/>
      </c>
      <c r="N16" s="38" t="n"/>
      <c r="O16" s="40">
        <f>IF(OR(N16="",J16=""),"",N16*J16)</f>
        <v/>
      </c>
      <c r="P16" s="40">
        <f>IF(OR(N16="",O16=""),"",N16+O16)</f>
        <v/>
      </c>
      <c r="Q16" s="40">
        <f>IF(OR(K16="",N16=""),"",K16-N16)</f>
        <v/>
      </c>
      <c r="R16" s="41">
        <f>IF(OR(K16="",N16=""),"",IF(K16=0,0,N16/K16))</f>
        <v/>
      </c>
      <c r="S16" s="12">
        <f>IF(B16="","",IF(N16="","Nezačaté",IF(N16&lt;=K16,"V limite","Nad rozpočet")))</f>
        <v/>
      </c>
      <c r="T16" s="6" t="n"/>
    </row>
    <row r="17">
      <c r="A17" s="6" t="n"/>
      <c r="B17" s="6" t="n"/>
      <c r="C17" s="6" t="n"/>
      <c r="D17" s="6" t="n"/>
      <c r="E17" s="6" t="n"/>
      <c r="F17" s="6" t="n"/>
      <c r="G17" s="7" t="n"/>
      <c r="H17" s="6" t="n"/>
      <c r="I17" s="38" t="n"/>
      <c r="J17" s="42">
        <f>IF(B17="","",IFERROR(VLOOKUP(B17,'Číselníky'!$A$2:$C$9,3,FALSE),""))</f>
        <v/>
      </c>
      <c r="K17" s="43">
        <f>IF(OR(G17="",I17=""),"",G17*I17)</f>
        <v/>
      </c>
      <c r="L17" s="43">
        <f>IF(OR(K17="",J17=""),"",K17*J17)</f>
        <v/>
      </c>
      <c r="M17" s="43">
        <f>IF(OR(K17="",L17=""),"",K17+L17)</f>
        <v/>
      </c>
      <c r="N17" s="38" t="n"/>
      <c r="O17" s="43">
        <f>IF(OR(N17="",J17=""),"",N17*J17)</f>
        <v/>
      </c>
      <c r="P17" s="43">
        <f>IF(OR(N17="",O17=""),"",N17+O17)</f>
        <v/>
      </c>
      <c r="Q17" s="43">
        <f>IF(OR(K17="",N17=""),"",K17-N17)</f>
        <v/>
      </c>
      <c r="R17" s="44">
        <f>IF(OR(K17="",N17=""),"",IF(K17=0,0,N17/K17))</f>
        <v/>
      </c>
      <c r="S17" s="16">
        <f>IF(B17="","",IF(N17="","Nezačaté",IF(N17&lt;=K17,"V limite","Nad rozpočet")))</f>
        <v/>
      </c>
      <c r="T17" s="6" t="n"/>
    </row>
    <row r="18">
      <c r="A18" s="6" t="n"/>
      <c r="B18" s="6" t="n"/>
      <c r="C18" s="6" t="n"/>
      <c r="D18" s="6" t="n"/>
      <c r="E18" s="6" t="n"/>
      <c r="F18" s="6" t="n"/>
      <c r="G18" s="7" t="n"/>
      <c r="H18" s="6" t="n"/>
      <c r="I18" s="38" t="n"/>
      <c r="J18" s="39">
        <f>IF(B18="","",IFERROR(VLOOKUP(B18,'Číselníky'!$A$2:$C$9,3,FALSE),""))</f>
        <v/>
      </c>
      <c r="K18" s="40">
        <f>IF(OR(G18="",I18=""),"",G18*I18)</f>
        <v/>
      </c>
      <c r="L18" s="40">
        <f>IF(OR(K18="",J18=""),"",K18*J18)</f>
        <v/>
      </c>
      <c r="M18" s="40">
        <f>IF(OR(K18="",L18=""),"",K18+L18)</f>
        <v/>
      </c>
      <c r="N18" s="38" t="n"/>
      <c r="O18" s="40">
        <f>IF(OR(N18="",J18=""),"",N18*J18)</f>
        <v/>
      </c>
      <c r="P18" s="40">
        <f>IF(OR(N18="",O18=""),"",N18+O18)</f>
        <v/>
      </c>
      <c r="Q18" s="40">
        <f>IF(OR(K18="",N18=""),"",K18-N18)</f>
        <v/>
      </c>
      <c r="R18" s="41">
        <f>IF(OR(K18="",N18=""),"",IF(K18=0,0,N18/K18))</f>
        <v/>
      </c>
      <c r="S18" s="12">
        <f>IF(B18="","",IF(N18="","Nezačaté",IF(N18&lt;=K18,"V limite","Nad rozpočet")))</f>
        <v/>
      </c>
      <c r="T18" s="6" t="n"/>
    </row>
    <row r="19">
      <c r="A19" s="6" t="n"/>
      <c r="B19" s="6" t="n"/>
      <c r="C19" s="6" t="n"/>
      <c r="D19" s="6" t="n"/>
      <c r="E19" s="6" t="n"/>
      <c r="F19" s="6" t="n"/>
      <c r="G19" s="7" t="n"/>
      <c r="H19" s="6" t="n"/>
      <c r="I19" s="38" t="n"/>
      <c r="J19" s="42">
        <f>IF(B19="","",IFERROR(VLOOKUP(B19,'Číselníky'!$A$2:$C$9,3,FALSE),""))</f>
        <v/>
      </c>
      <c r="K19" s="43">
        <f>IF(OR(G19="",I19=""),"",G19*I19)</f>
        <v/>
      </c>
      <c r="L19" s="43">
        <f>IF(OR(K19="",J19=""),"",K19*J19)</f>
        <v/>
      </c>
      <c r="M19" s="43">
        <f>IF(OR(K19="",L19=""),"",K19+L19)</f>
        <v/>
      </c>
      <c r="N19" s="38" t="n"/>
      <c r="O19" s="43">
        <f>IF(OR(N19="",J19=""),"",N19*J19)</f>
        <v/>
      </c>
      <c r="P19" s="43">
        <f>IF(OR(N19="",O19=""),"",N19+O19)</f>
        <v/>
      </c>
      <c r="Q19" s="43">
        <f>IF(OR(K19="",N19=""),"",K19-N19)</f>
        <v/>
      </c>
      <c r="R19" s="44">
        <f>IF(OR(K19="",N19=""),"",IF(K19=0,0,N19/K19))</f>
        <v/>
      </c>
      <c r="S19" s="16">
        <f>IF(B19="","",IF(N19="","Nezačaté",IF(N19&lt;=K19,"V limite","Nad rozpočet")))</f>
        <v/>
      </c>
      <c r="T19" s="6" t="n"/>
    </row>
    <row r="20">
      <c r="A20" s="6" t="n"/>
      <c r="B20" s="6" t="n"/>
      <c r="C20" s="6" t="n"/>
      <c r="D20" s="6" t="n"/>
      <c r="E20" s="6" t="n"/>
      <c r="F20" s="6" t="n"/>
      <c r="G20" s="7" t="n"/>
      <c r="H20" s="6" t="n"/>
      <c r="I20" s="38" t="n"/>
      <c r="J20" s="39">
        <f>IF(B20="","",IFERROR(VLOOKUP(B20,'Číselníky'!$A$2:$C$9,3,FALSE),""))</f>
        <v/>
      </c>
      <c r="K20" s="40">
        <f>IF(OR(G20="",I20=""),"",G20*I20)</f>
        <v/>
      </c>
      <c r="L20" s="40">
        <f>IF(OR(K20="",J20=""),"",K20*J20)</f>
        <v/>
      </c>
      <c r="M20" s="40">
        <f>IF(OR(K20="",L20=""),"",K20+L20)</f>
        <v/>
      </c>
      <c r="N20" s="38" t="n"/>
      <c r="O20" s="40">
        <f>IF(OR(N20="",J20=""),"",N20*J20)</f>
        <v/>
      </c>
      <c r="P20" s="40">
        <f>IF(OR(N20="",O20=""),"",N20+O20)</f>
        <v/>
      </c>
      <c r="Q20" s="40">
        <f>IF(OR(K20="",N20=""),"",K20-N20)</f>
        <v/>
      </c>
      <c r="R20" s="41">
        <f>IF(OR(K20="",N20=""),"",IF(K20=0,0,N20/K20))</f>
        <v/>
      </c>
      <c r="S20" s="12">
        <f>IF(B20="","",IF(N20="","Nezačaté",IF(N20&lt;=K20,"V limite","Nad rozpočet")))</f>
        <v/>
      </c>
      <c r="T20" s="6" t="n"/>
    </row>
    <row r="21">
      <c r="A21" s="6" t="n"/>
      <c r="B21" s="6" t="n"/>
      <c r="C21" s="6" t="n"/>
      <c r="D21" s="6" t="n"/>
      <c r="E21" s="6" t="n"/>
      <c r="F21" s="6" t="n"/>
      <c r="G21" s="7" t="n"/>
      <c r="H21" s="6" t="n"/>
      <c r="I21" s="38" t="n"/>
      <c r="J21" s="42">
        <f>IF(B21="","",IFERROR(VLOOKUP(B21,'Číselníky'!$A$2:$C$9,3,FALSE),""))</f>
        <v/>
      </c>
      <c r="K21" s="43">
        <f>IF(OR(G21="",I21=""),"",G21*I21)</f>
        <v/>
      </c>
      <c r="L21" s="43">
        <f>IF(OR(K21="",J21=""),"",K21*J21)</f>
        <v/>
      </c>
      <c r="M21" s="43">
        <f>IF(OR(K21="",L21=""),"",K21+L21)</f>
        <v/>
      </c>
      <c r="N21" s="38" t="n"/>
      <c r="O21" s="43">
        <f>IF(OR(N21="",J21=""),"",N21*J21)</f>
        <v/>
      </c>
      <c r="P21" s="43">
        <f>IF(OR(N21="",O21=""),"",N21+O21)</f>
        <v/>
      </c>
      <c r="Q21" s="43">
        <f>IF(OR(K21="",N21=""),"",K21-N21)</f>
        <v/>
      </c>
      <c r="R21" s="44">
        <f>IF(OR(K21="",N21=""),"",IF(K21=0,0,N21/K21))</f>
        <v/>
      </c>
      <c r="S21" s="16">
        <f>IF(B21="","",IF(N21="","Nezačaté",IF(N21&lt;=K21,"V limite","Nad rozpočet")))</f>
        <v/>
      </c>
      <c r="T21" s="6" t="n"/>
    </row>
    <row r="22">
      <c r="A22" s="6" t="n"/>
      <c r="B22" s="6" t="n"/>
      <c r="C22" s="6" t="n"/>
      <c r="D22" s="6" t="n"/>
      <c r="E22" s="6" t="n"/>
      <c r="F22" s="6" t="n"/>
      <c r="G22" s="7" t="n"/>
      <c r="H22" s="6" t="n"/>
      <c r="I22" s="38" t="n"/>
      <c r="J22" s="39">
        <f>IF(B22="","",IFERROR(VLOOKUP(B22,'Číselníky'!$A$2:$C$9,3,FALSE),""))</f>
        <v/>
      </c>
      <c r="K22" s="40">
        <f>IF(OR(G22="",I22=""),"",G22*I22)</f>
        <v/>
      </c>
      <c r="L22" s="40">
        <f>IF(OR(K22="",J22=""),"",K22*J22)</f>
        <v/>
      </c>
      <c r="M22" s="40">
        <f>IF(OR(K22="",L22=""),"",K22+L22)</f>
        <v/>
      </c>
      <c r="N22" s="38" t="n"/>
      <c r="O22" s="40">
        <f>IF(OR(N22="",J22=""),"",N22*J22)</f>
        <v/>
      </c>
      <c r="P22" s="40">
        <f>IF(OR(N22="",O22=""),"",N22+O22)</f>
        <v/>
      </c>
      <c r="Q22" s="40">
        <f>IF(OR(K22="",N22=""),"",K22-N22)</f>
        <v/>
      </c>
      <c r="R22" s="41">
        <f>IF(OR(K22="",N22=""),"",IF(K22=0,0,N22/K22))</f>
        <v/>
      </c>
      <c r="S22" s="12">
        <f>IF(B22="","",IF(N22="","Nezačaté",IF(N22&lt;=K22,"V limite","Nad rozpočet")))</f>
        <v/>
      </c>
      <c r="T22" s="6" t="n"/>
    </row>
    <row r="23">
      <c r="A23" s="6" t="n"/>
      <c r="B23" s="6" t="n"/>
      <c r="C23" s="6" t="n"/>
      <c r="D23" s="6" t="n"/>
      <c r="E23" s="6" t="n"/>
      <c r="F23" s="6" t="n"/>
      <c r="G23" s="7" t="n"/>
      <c r="H23" s="6" t="n"/>
      <c r="I23" s="38" t="n"/>
      <c r="J23" s="42">
        <f>IF(B23="","",IFERROR(VLOOKUP(B23,'Číselníky'!$A$2:$C$9,3,FALSE),""))</f>
        <v/>
      </c>
      <c r="K23" s="43">
        <f>IF(OR(G23="",I23=""),"",G23*I23)</f>
        <v/>
      </c>
      <c r="L23" s="43">
        <f>IF(OR(K23="",J23=""),"",K23*J23)</f>
        <v/>
      </c>
      <c r="M23" s="43">
        <f>IF(OR(K23="",L23=""),"",K23+L23)</f>
        <v/>
      </c>
      <c r="N23" s="38" t="n"/>
      <c r="O23" s="43">
        <f>IF(OR(N23="",J23=""),"",N23*J23)</f>
        <v/>
      </c>
      <c r="P23" s="43">
        <f>IF(OR(N23="",O23=""),"",N23+O23)</f>
        <v/>
      </c>
      <c r="Q23" s="43">
        <f>IF(OR(K23="",N23=""),"",K23-N23)</f>
        <v/>
      </c>
      <c r="R23" s="44">
        <f>IF(OR(K23="",N23=""),"",IF(K23=0,0,N23/K23))</f>
        <v/>
      </c>
      <c r="S23" s="16">
        <f>IF(B23="","",IF(N23="","Nezačaté",IF(N23&lt;=K23,"V limite","Nad rozpočet")))</f>
        <v/>
      </c>
      <c r="T23" s="6" t="n"/>
    </row>
    <row r="24">
      <c r="A24" s="6" t="n"/>
      <c r="B24" s="6" t="n"/>
      <c r="C24" s="6" t="n"/>
      <c r="D24" s="6" t="n"/>
      <c r="E24" s="6" t="n"/>
      <c r="F24" s="6" t="n"/>
      <c r="G24" s="7" t="n"/>
      <c r="H24" s="6" t="n"/>
      <c r="I24" s="38" t="n"/>
      <c r="J24" s="39">
        <f>IF(B24="","",IFERROR(VLOOKUP(B24,'Číselníky'!$A$2:$C$9,3,FALSE),""))</f>
        <v/>
      </c>
      <c r="K24" s="40">
        <f>IF(OR(G24="",I24=""),"",G24*I24)</f>
        <v/>
      </c>
      <c r="L24" s="40">
        <f>IF(OR(K24="",J24=""),"",K24*J24)</f>
        <v/>
      </c>
      <c r="M24" s="40">
        <f>IF(OR(K24="",L24=""),"",K24+L24)</f>
        <v/>
      </c>
      <c r="N24" s="38" t="n"/>
      <c r="O24" s="40">
        <f>IF(OR(N24="",J24=""),"",N24*J24)</f>
        <v/>
      </c>
      <c r="P24" s="40">
        <f>IF(OR(N24="",O24=""),"",N24+O24)</f>
        <v/>
      </c>
      <c r="Q24" s="40">
        <f>IF(OR(K24="",N24=""),"",K24-N24)</f>
        <v/>
      </c>
      <c r="R24" s="41">
        <f>IF(OR(K24="",N24=""),"",IF(K24=0,0,N24/K24))</f>
        <v/>
      </c>
      <c r="S24" s="12">
        <f>IF(B24="","",IF(N24="","Nezačaté",IF(N24&lt;=K24,"V limite","Nad rozpočet")))</f>
        <v/>
      </c>
      <c r="T24" s="6" t="n"/>
    </row>
    <row r="25">
      <c r="A25" s="6" t="n"/>
      <c r="B25" s="6" t="n"/>
      <c r="C25" s="6" t="n"/>
      <c r="D25" s="6" t="n"/>
      <c r="E25" s="6" t="n"/>
      <c r="F25" s="6" t="n"/>
      <c r="G25" s="7" t="n"/>
      <c r="H25" s="6" t="n"/>
      <c r="I25" s="38" t="n"/>
      <c r="J25" s="42">
        <f>IF(B25="","",IFERROR(VLOOKUP(B25,'Číselníky'!$A$2:$C$9,3,FALSE),""))</f>
        <v/>
      </c>
      <c r="K25" s="43">
        <f>IF(OR(G25="",I25=""),"",G25*I25)</f>
        <v/>
      </c>
      <c r="L25" s="43">
        <f>IF(OR(K25="",J25=""),"",K25*J25)</f>
        <v/>
      </c>
      <c r="M25" s="43">
        <f>IF(OR(K25="",L25=""),"",K25+L25)</f>
        <v/>
      </c>
      <c r="N25" s="38" t="n"/>
      <c r="O25" s="43">
        <f>IF(OR(N25="",J25=""),"",N25*J25)</f>
        <v/>
      </c>
      <c r="P25" s="43">
        <f>IF(OR(N25="",O25=""),"",N25+O25)</f>
        <v/>
      </c>
      <c r="Q25" s="43">
        <f>IF(OR(K25="",N25=""),"",K25-N25)</f>
        <v/>
      </c>
      <c r="R25" s="44">
        <f>IF(OR(K25="",N25=""),"",IF(K25=0,0,N25/K25))</f>
        <v/>
      </c>
      <c r="S25" s="16">
        <f>IF(B25="","",IF(N25="","Nezačaté",IF(N25&lt;=K25,"V limite","Nad rozpočet")))</f>
        <v/>
      </c>
      <c r="T25" s="6" t="n"/>
    </row>
    <row r="26">
      <c r="A26" s="6" t="n"/>
      <c r="B26" s="6" t="n"/>
      <c r="C26" s="6" t="n"/>
      <c r="D26" s="6" t="n"/>
      <c r="E26" s="6" t="n"/>
      <c r="F26" s="6" t="n"/>
      <c r="G26" s="7" t="n"/>
      <c r="H26" s="6" t="n"/>
      <c r="I26" s="38" t="n"/>
      <c r="J26" s="39">
        <f>IF(B26="","",IFERROR(VLOOKUP(B26,'Číselníky'!$A$2:$C$9,3,FALSE),""))</f>
        <v/>
      </c>
      <c r="K26" s="40">
        <f>IF(OR(G26="",I26=""),"",G26*I26)</f>
        <v/>
      </c>
      <c r="L26" s="40">
        <f>IF(OR(K26="",J26=""),"",K26*J26)</f>
        <v/>
      </c>
      <c r="M26" s="40">
        <f>IF(OR(K26="",L26=""),"",K26+L26)</f>
        <v/>
      </c>
      <c r="N26" s="38" t="n"/>
      <c r="O26" s="40">
        <f>IF(OR(N26="",J26=""),"",N26*J26)</f>
        <v/>
      </c>
      <c r="P26" s="40">
        <f>IF(OR(N26="",O26=""),"",N26+O26)</f>
        <v/>
      </c>
      <c r="Q26" s="40">
        <f>IF(OR(K26="",N26=""),"",K26-N26)</f>
        <v/>
      </c>
      <c r="R26" s="41">
        <f>IF(OR(K26="",N26=""),"",IF(K26=0,0,N26/K26))</f>
        <v/>
      </c>
      <c r="S26" s="12">
        <f>IF(B26="","",IF(N26="","Nezačaté",IF(N26&lt;=K26,"V limite","Nad rozpočet")))</f>
        <v/>
      </c>
      <c r="T26" s="6" t="n"/>
    </row>
    <row r="27">
      <c r="A27" s="6" t="n"/>
      <c r="B27" s="6" t="n"/>
      <c r="C27" s="6" t="n"/>
      <c r="D27" s="6" t="n"/>
      <c r="E27" s="6" t="n"/>
      <c r="F27" s="6" t="n"/>
      <c r="G27" s="7" t="n"/>
      <c r="H27" s="6" t="n"/>
      <c r="I27" s="38" t="n"/>
      <c r="J27" s="42">
        <f>IF(B27="","",IFERROR(VLOOKUP(B27,'Číselníky'!$A$2:$C$9,3,FALSE),""))</f>
        <v/>
      </c>
      <c r="K27" s="43">
        <f>IF(OR(G27="",I27=""),"",G27*I27)</f>
        <v/>
      </c>
      <c r="L27" s="43">
        <f>IF(OR(K27="",J27=""),"",K27*J27)</f>
        <v/>
      </c>
      <c r="M27" s="43">
        <f>IF(OR(K27="",L27=""),"",K27+L27)</f>
        <v/>
      </c>
      <c r="N27" s="38" t="n"/>
      <c r="O27" s="43">
        <f>IF(OR(N27="",J27=""),"",N27*J27)</f>
        <v/>
      </c>
      <c r="P27" s="43">
        <f>IF(OR(N27="",O27=""),"",N27+O27)</f>
        <v/>
      </c>
      <c r="Q27" s="43">
        <f>IF(OR(K27="",N27=""),"",K27-N27)</f>
        <v/>
      </c>
      <c r="R27" s="44">
        <f>IF(OR(K27="",N27=""),"",IF(K27=0,0,N27/K27))</f>
        <v/>
      </c>
      <c r="S27" s="16">
        <f>IF(B27="","",IF(N27="","Nezačaté",IF(N27&lt;=K27,"V limite","Nad rozpočet")))</f>
        <v/>
      </c>
      <c r="T27" s="6" t="n"/>
    </row>
    <row r="28">
      <c r="A28" s="6" t="n"/>
      <c r="B28" s="6" t="n"/>
      <c r="C28" s="6" t="n"/>
      <c r="D28" s="6" t="n"/>
      <c r="E28" s="6" t="n"/>
      <c r="F28" s="6" t="n"/>
      <c r="G28" s="7" t="n"/>
      <c r="H28" s="6" t="n"/>
      <c r="I28" s="38" t="n"/>
      <c r="J28" s="39">
        <f>IF(B28="","",IFERROR(VLOOKUP(B28,'Číselníky'!$A$2:$C$9,3,FALSE),""))</f>
        <v/>
      </c>
      <c r="K28" s="40">
        <f>IF(OR(G28="",I28=""),"",G28*I28)</f>
        <v/>
      </c>
      <c r="L28" s="40">
        <f>IF(OR(K28="",J28=""),"",K28*J28)</f>
        <v/>
      </c>
      <c r="M28" s="40">
        <f>IF(OR(K28="",L28=""),"",K28+L28)</f>
        <v/>
      </c>
      <c r="N28" s="38" t="n"/>
      <c r="O28" s="40">
        <f>IF(OR(N28="",J28=""),"",N28*J28)</f>
        <v/>
      </c>
      <c r="P28" s="40">
        <f>IF(OR(N28="",O28=""),"",N28+O28)</f>
        <v/>
      </c>
      <c r="Q28" s="40">
        <f>IF(OR(K28="",N28=""),"",K28-N28)</f>
        <v/>
      </c>
      <c r="R28" s="41">
        <f>IF(OR(K28="",N28=""),"",IF(K28=0,0,N28/K28))</f>
        <v/>
      </c>
      <c r="S28" s="12">
        <f>IF(B28="","",IF(N28="","Nezačaté",IF(N28&lt;=K28,"V limite","Nad rozpočet")))</f>
        <v/>
      </c>
      <c r="T28" s="6" t="n"/>
    </row>
    <row r="29">
      <c r="A29" s="6" t="n"/>
      <c r="B29" s="6" t="n"/>
      <c r="C29" s="6" t="n"/>
      <c r="D29" s="6" t="n"/>
      <c r="E29" s="6" t="n"/>
      <c r="F29" s="6" t="n"/>
      <c r="G29" s="7" t="n"/>
      <c r="H29" s="6" t="n"/>
      <c r="I29" s="38" t="n"/>
      <c r="J29" s="42">
        <f>IF(B29="","",IFERROR(VLOOKUP(B29,'Číselníky'!$A$2:$C$9,3,FALSE),""))</f>
        <v/>
      </c>
      <c r="K29" s="43">
        <f>IF(OR(G29="",I29=""),"",G29*I29)</f>
        <v/>
      </c>
      <c r="L29" s="43">
        <f>IF(OR(K29="",J29=""),"",K29*J29)</f>
        <v/>
      </c>
      <c r="M29" s="43">
        <f>IF(OR(K29="",L29=""),"",K29+L29)</f>
        <v/>
      </c>
      <c r="N29" s="38" t="n"/>
      <c r="O29" s="43">
        <f>IF(OR(N29="",J29=""),"",N29*J29)</f>
        <v/>
      </c>
      <c r="P29" s="43">
        <f>IF(OR(N29="",O29=""),"",N29+O29)</f>
        <v/>
      </c>
      <c r="Q29" s="43">
        <f>IF(OR(K29="",N29=""),"",K29-N29)</f>
        <v/>
      </c>
      <c r="R29" s="44">
        <f>IF(OR(K29="",N29=""),"",IF(K29=0,0,N29/K29))</f>
        <v/>
      </c>
      <c r="S29" s="16">
        <f>IF(B29="","",IF(N29="","Nezačaté",IF(N29&lt;=K29,"V limite","Nad rozpočet")))</f>
        <v/>
      </c>
      <c r="T29" s="6" t="n"/>
    </row>
    <row r="30">
      <c r="A30" s="6" t="n"/>
      <c r="B30" s="6" t="n"/>
      <c r="C30" s="6" t="n"/>
      <c r="D30" s="6" t="n"/>
      <c r="E30" s="6" t="n"/>
      <c r="F30" s="6" t="n"/>
      <c r="G30" s="7" t="n"/>
      <c r="H30" s="6" t="n"/>
      <c r="I30" s="38" t="n"/>
      <c r="J30" s="39">
        <f>IF(B30="","",IFERROR(VLOOKUP(B30,'Číselníky'!$A$2:$C$9,3,FALSE),""))</f>
        <v/>
      </c>
      <c r="K30" s="40">
        <f>IF(OR(G30="",I30=""),"",G30*I30)</f>
        <v/>
      </c>
      <c r="L30" s="40">
        <f>IF(OR(K30="",J30=""),"",K30*J30)</f>
        <v/>
      </c>
      <c r="M30" s="40">
        <f>IF(OR(K30="",L30=""),"",K30+L30)</f>
        <v/>
      </c>
      <c r="N30" s="38" t="n"/>
      <c r="O30" s="40">
        <f>IF(OR(N30="",J30=""),"",N30*J30)</f>
        <v/>
      </c>
      <c r="P30" s="40">
        <f>IF(OR(N30="",O30=""),"",N30+O30)</f>
        <v/>
      </c>
      <c r="Q30" s="40">
        <f>IF(OR(K30="",N30=""),"",K30-N30)</f>
        <v/>
      </c>
      <c r="R30" s="41">
        <f>IF(OR(K30="",N30=""),"",IF(K30=0,0,N30/K30))</f>
        <v/>
      </c>
      <c r="S30" s="12">
        <f>IF(B30="","",IF(N30="","Nezačaté",IF(N30&lt;=K30,"V limite","Nad rozpočet")))</f>
        <v/>
      </c>
      <c r="T30" s="6" t="n"/>
    </row>
    <row r="31">
      <c r="A31" s="6" t="n"/>
      <c r="B31" s="6" t="n"/>
      <c r="C31" s="6" t="n"/>
      <c r="D31" s="6" t="n"/>
      <c r="E31" s="6" t="n"/>
      <c r="F31" s="6" t="n"/>
      <c r="G31" s="7" t="n"/>
      <c r="H31" s="6" t="n"/>
      <c r="I31" s="38" t="n"/>
      <c r="J31" s="42">
        <f>IF(B31="","",IFERROR(VLOOKUP(B31,'Číselníky'!$A$2:$C$9,3,FALSE),""))</f>
        <v/>
      </c>
      <c r="K31" s="43">
        <f>IF(OR(G31="",I31=""),"",G31*I31)</f>
        <v/>
      </c>
      <c r="L31" s="43">
        <f>IF(OR(K31="",J31=""),"",K31*J31)</f>
        <v/>
      </c>
      <c r="M31" s="43">
        <f>IF(OR(K31="",L31=""),"",K31+L31)</f>
        <v/>
      </c>
      <c r="N31" s="38" t="n"/>
      <c r="O31" s="43">
        <f>IF(OR(N31="",J31=""),"",N31*J31)</f>
        <v/>
      </c>
      <c r="P31" s="43">
        <f>IF(OR(N31="",O31=""),"",N31+O31)</f>
        <v/>
      </c>
      <c r="Q31" s="43">
        <f>IF(OR(K31="",N31=""),"",K31-N31)</f>
        <v/>
      </c>
      <c r="R31" s="44">
        <f>IF(OR(K31="",N31=""),"",IF(K31=0,0,N31/K31))</f>
        <v/>
      </c>
      <c r="S31" s="16">
        <f>IF(B31="","",IF(N31="","Nezačaté",IF(N31&lt;=K31,"V limite","Nad rozpočet")))</f>
        <v/>
      </c>
      <c r="T31" s="6" t="n"/>
    </row>
    <row r="32">
      <c r="A32" s="6" t="n"/>
      <c r="B32" s="6" t="n"/>
      <c r="C32" s="6" t="n"/>
      <c r="D32" s="6" t="n"/>
      <c r="E32" s="6" t="n"/>
      <c r="F32" s="6" t="n"/>
      <c r="G32" s="7" t="n"/>
      <c r="H32" s="6" t="n"/>
      <c r="I32" s="38" t="n"/>
      <c r="J32" s="39">
        <f>IF(B32="","",IFERROR(VLOOKUP(B32,'Číselníky'!$A$2:$C$9,3,FALSE),""))</f>
        <v/>
      </c>
      <c r="K32" s="40">
        <f>IF(OR(G32="",I32=""),"",G32*I32)</f>
        <v/>
      </c>
      <c r="L32" s="40">
        <f>IF(OR(K32="",J32=""),"",K32*J32)</f>
        <v/>
      </c>
      <c r="M32" s="40">
        <f>IF(OR(K32="",L32=""),"",K32+L32)</f>
        <v/>
      </c>
      <c r="N32" s="38" t="n"/>
      <c r="O32" s="40">
        <f>IF(OR(N32="",J32=""),"",N32*J32)</f>
        <v/>
      </c>
      <c r="P32" s="40">
        <f>IF(OR(N32="",O32=""),"",N32+O32)</f>
        <v/>
      </c>
      <c r="Q32" s="40">
        <f>IF(OR(K32="",N32=""),"",K32-N32)</f>
        <v/>
      </c>
      <c r="R32" s="41">
        <f>IF(OR(K32="",N32=""),"",IF(K32=0,0,N32/K32))</f>
        <v/>
      </c>
      <c r="S32" s="12">
        <f>IF(B32="","",IF(N32="","Nezačaté",IF(N32&lt;=K32,"V limite","Nad rozpočet")))</f>
        <v/>
      </c>
      <c r="T32" s="6" t="n"/>
    </row>
    <row r="33">
      <c r="A33" s="6" t="n"/>
      <c r="B33" s="6" t="n"/>
      <c r="C33" s="6" t="n"/>
      <c r="D33" s="6" t="n"/>
      <c r="E33" s="6" t="n"/>
      <c r="F33" s="6" t="n"/>
      <c r="G33" s="7" t="n"/>
      <c r="H33" s="6" t="n"/>
      <c r="I33" s="38" t="n"/>
      <c r="J33" s="42">
        <f>IF(B33="","",IFERROR(VLOOKUP(B33,'Číselníky'!$A$2:$C$9,3,FALSE),""))</f>
        <v/>
      </c>
      <c r="K33" s="43">
        <f>IF(OR(G33="",I33=""),"",G33*I33)</f>
        <v/>
      </c>
      <c r="L33" s="43">
        <f>IF(OR(K33="",J33=""),"",K33*J33)</f>
        <v/>
      </c>
      <c r="M33" s="43">
        <f>IF(OR(K33="",L33=""),"",K33+L33)</f>
        <v/>
      </c>
      <c r="N33" s="38" t="n"/>
      <c r="O33" s="43">
        <f>IF(OR(N33="",J33=""),"",N33*J33)</f>
        <v/>
      </c>
      <c r="P33" s="43">
        <f>IF(OR(N33="",O33=""),"",N33+O33)</f>
        <v/>
      </c>
      <c r="Q33" s="43">
        <f>IF(OR(K33="",N33=""),"",K33-N33)</f>
        <v/>
      </c>
      <c r="R33" s="44">
        <f>IF(OR(K33="",N33=""),"",IF(K33=0,0,N33/K33))</f>
        <v/>
      </c>
      <c r="S33" s="16">
        <f>IF(B33="","",IF(N33="","Nezačaté",IF(N33&lt;=K33,"V limite","Nad rozpočet")))</f>
        <v/>
      </c>
      <c r="T33" s="6" t="n"/>
    </row>
    <row r="34">
      <c r="A34" s="6" t="n"/>
      <c r="B34" s="6" t="n"/>
      <c r="C34" s="6" t="n"/>
      <c r="D34" s="6" t="n"/>
      <c r="E34" s="6" t="n"/>
      <c r="F34" s="6" t="n"/>
      <c r="G34" s="7" t="n"/>
      <c r="H34" s="6" t="n"/>
      <c r="I34" s="38" t="n"/>
      <c r="J34" s="39">
        <f>IF(B34="","",IFERROR(VLOOKUP(B34,'Číselníky'!$A$2:$C$9,3,FALSE),""))</f>
        <v/>
      </c>
      <c r="K34" s="40">
        <f>IF(OR(G34="",I34=""),"",G34*I34)</f>
        <v/>
      </c>
      <c r="L34" s="40">
        <f>IF(OR(K34="",J34=""),"",K34*J34)</f>
        <v/>
      </c>
      <c r="M34" s="40">
        <f>IF(OR(K34="",L34=""),"",K34+L34)</f>
        <v/>
      </c>
      <c r="N34" s="38" t="n"/>
      <c r="O34" s="40">
        <f>IF(OR(N34="",J34=""),"",N34*J34)</f>
        <v/>
      </c>
      <c r="P34" s="40">
        <f>IF(OR(N34="",O34=""),"",N34+O34)</f>
        <v/>
      </c>
      <c r="Q34" s="40">
        <f>IF(OR(K34="",N34=""),"",K34-N34)</f>
        <v/>
      </c>
      <c r="R34" s="41">
        <f>IF(OR(K34="",N34=""),"",IF(K34=0,0,N34/K34))</f>
        <v/>
      </c>
      <c r="S34" s="12">
        <f>IF(B34="","",IF(N34="","Nezačaté",IF(N34&lt;=K34,"V limite","Nad rozpočet")))</f>
        <v/>
      </c>
      <c r="T34" s="6" t="n"/>
    </row>
    <row r="35">
      <c r="A35" s="6" t="n"/>
      <c r="B35" s="6" t="n"/>
      <c r="C35" s="6" t="n"/>
      <c r="D35" s="6" t="n"/>
      <c r="E35" s="6" t="n"/>
      <c r="F35" s="6" t="n"/>
      <c r="G35" s="7" t="n"/>
      <c r="H35" s="6" t="n"/>
      <c r="I35" s="38" t="n"/>
      <c r="J35" s="42">
        <f>IF(B35="","",IFERROR(VLOOKUP(B35,'Číselníky'!$A$2:$C$9,3,FALSE),""))</f>
        <v/>
      </c>
      <c r="K35" s="43">
        <f>IF(OR(G35="",I35=""),"",G35*I35)</f>
        <v/>
      </c>
      <c r="L35" s="43">
        <f>IF(OR(K35="",J35=""),"",K35*J35)</f>
        <v/>
      </c>
      <c r="M35" s="43">
        <f>IF(OR(K35="",L35=""),"",K35+L35)</f>
        <v/>
      </c>
      <c r="N35" s="38" t="n"/>
      <c r="O35" s="43">
        <f>IF(OR(N35="",J35=""),"",N35*J35)</f>
        <v/>
      </c>
      <c r="P35" s="43">
        <f>IF(OR(N35="",O35=""),"",N35+O35)</f>
        <v/>
      </c>
      <c r="Q35" s="43">
        <f>IF(OR(K35="",N35=""),"",K35-N35)</f>
        <v/>
      </c>
      <c r="R35" s="44">
        <f>IF(OR(K35="",N35=""),"",IF(K35=0,0,N35/K35))</f>
        <v/>
      </c>
      <c r="S35" s="16">
        <f>IF(B35="","",IF(N35="","Nezačaté",IF(N35&lt;=K35,"V limite","Nad rozpočet")))</f>
        <v/>
      </c>
      <c r="T35" s="6" t="n"/>
    </row>
    <row r="36">
      <c r="A36" s="6" t="n"/>
      <c r="B36" s="6" t="n"/>
      <c r="C36" s="6" t="n"/>
      <c r="D36" s="6" t="n"/>
      <c r="E36" s="6" t="n"/>
      <c r="F36" s="6" t="n"/>
      <c r="G36" s="7" t="n"/>
      <c r="H36" s="6" t="n"/>
      <c r="I36" s="38" t="n"/>
      <c r="J36" s="39">
        <f>IF(B36="","",IFERROR(VLOOKUP(B36,'Číselníky'!$A$2:$C$9,3,FALSE),""))</f>
        <v/>
      </c>
      <c r="K36" s="40">
        <f>IF(OR(G36="",I36=""),"",G36*I36)</f>
        <v/>
      </c>
      <c r="L36" s="40">
        <f>IF(OR(K36="",J36=""),"",K36*J36)</f>
        <v/>
      </c>
      <c r="M36" s="40">
        <f>IF(OR(K36="",L36=""),"",K36+L36)</f>
        <v/>
      </c>
      <c r="N36" s="38" t="n"/>
      <c r="O36" s="40">
        <f>IF(OR(N36="",J36=""),"",N36*J36)</f>
        <v/>
      </c>
      <c r="P36" s="40">
        <f>IF(OR(N36="",O36=""),"",N36+O36)</f>
        <v/>
      </c>
      <c r="Q36" s="40">
        <f>IF(OR(K36="",N36=""),"",K36-N36)</f>
        <v/>
      </c>
      <c r="R36" s="41">
        <f>IF(OR(K36="",N36=""),"",IF(K36=0,0,N36/K36))</f>
        <v/>
      </c>
      <c r="S36" s="12">
        <f>IF(B36="","",IF(N36="","Nezačaté",IF(N36&lt;=K36,"V limite","Nad rozpočet")))</f>
        <v/>
      </c>
      <c r="T36" s="6" t="n"/>
    </row>
    <row r="37">
      <c r="A37" s="6" t="n"/>
      <c r="B37" s="6" t="n"/>
      <c r="C37" s="6" t="n"/>
      <c r="D37" s="6" t="n"/>
      <c r="E37" s="6" t="n"/>
      <c r="F37" s="6" t="n"/>
      <c r="G37" s="7" t="n"/>
      <c r="H37" s="6" t="n"/>
      <c r="I37" s="38" t="n"/>
      <c r="J37" s="42">
        <f>IF(B37="","",IFERROR(VLOOKUP(B37,'Číselníky'!$A$2:$C$9,3,FALSE),""))</f>
        <v/>
      </c>
      <c r="K37" s="43">
        <f>IF(OR(G37="",I37=""),"",G37*I37)</f>
        <v/>
      </c>
      <c r="L37" s="43">
        <f>IF(OR(K37="",J37=""),"",K37*J37)</f>
        <v/>
      </c>
      <c r="M37" s="43">
        <f>IF(OR(K37="",L37=""),"",K37+L37)</f>
        <v/>
      </c>
      <c r="N37" s="38" t="n"/>
      <c r="O37" s="43">
        <f>IF(OR(N37="",J37=""),"",N37*J37)</f>
        <v/>
      </c>
      <c r="P37" s="43">
        <f>IF(OR(N37="",O37=""),"",N37+O37)</f>
        <v/>
      </c>
      <c r="Q37" s="43">
        <f>IF(OR(K37="",N37=""),"",K37-N37)</f>
        <v/>
      </c>
      <c r="R37" s="44">
        <f>IF(OR(K37="",N37=""),"",IF(K37=0,0,N37/K37))</f>
        <v/>
      </c>
      <c r="S37" s="16">
        <f>IF(B37="","",IF(N37="","Nezačaté",IF(N37&lt;=K37,"V limite","Nad rozpočet")))</f>
        <v/>
      </c>
      <c r="T37" s="6" t="n"/>
    </row>
    <row r="38">
      <c r="A38" s="6" t="n"/>
      <c r="B38" s="6" t="n"/>
      <c r="C38" s="6" t="n"/>
      <c r="D38" s="6" t="n"/>
      <c r="E38" s="6" t="n"/>
      <c r="F38" s="6" t="n"/>
      <c r="G38" s="7" t="n"/>
      <c r="H38" s="6" t="n"/>
      <c r="I38" s="38" t="n"/>
      <c r="J38" s="39">
        <f>IF(B38="","",IFERROR(VLOOKUP(B38,'Číselníky'!$A$2:$C$9,3,FALSE),""))</f>
        <v/>
      </c>
      <c r="K38" s="40">
        <f>IF(OR(G38="",I38=""),"",G38*I38)</f>
        <v/>
      </c>
      <c r="L38" s="40">
        <f>IF(OR(K38="",J38=""),"",K38*J38)</f>
        <v/>
      </c>
      <c r="M38" s="40">
        <f>IF(OR(K38="",L38=""),"",K38+L38)</f>
        <v/>
      </c>
      <c r="N38" s="38" t="n"/>
      <c r="O38" s="40">
        <f>IF(OR(N38="",J38=""),"",N38*J38)</f>
        <v/>
      </c>
      <c r="P38" s="40">
        <f>IF(OR(N38="",O38=""),"",N38+O38)</f>
        <v/>
      </c>
      <c r="Q38" s="40">
        <f>IF(OR(K38="",N38=""),"",K38-N38)</f>
        <v/>
      </c>
      <c r="R38" s="41">
        <f>IF(OR(K38="",N38=""),"",IF(K38=0,0,N38/K38))</f>
        <v/>
      </c>
      <c r="S38" s="12">
        <f>IF(B38="","",IF(N38="","Nezačaté",IF(N38&lt;=K38,"V limite","Nad rozpočet")))</f>
        <v/>
      </c>
      <c r="T38" s="6" t="n"/>
    </row>
    <row r="39">
      <c r="A39" s="6" t="n"/>
      <c r="B39" s="6" t="n"/>
      <c r="C39" s="6" t="n"/>
      <c r="D39" s="6" t="n"/>
      <c r="E39" s="6" t="n"/>
      <c r="F39" s="6" t="n"/>
      <c r="G39" s="7" t="n"/>
      <c r="H39" s="6" t="n"/>
      <c r="I39" s="38" t="n"/>
      <c r="J39" s="42">
        <f>IF(B39="","",IFERROR(VLOOKUP(B39,'Číselníky'!$A$2:$C$9,3,FALSE),""))</f>
        <v/>
      </c>
      <c r="K39" s="43">
        <f>IF(OR(G39="",I39=""),"",G39*I39)</f>
        <v/>
      </c>
      <c r="L39" s="43">
        <f>IF(OR(K39="",J39=""),"",K39*J39)</f>
        <v/>
      </c>
      <c r="M39" s="43">
        <f>IF(OR(K39="",L39=""),"",K39+L39)</f>
        <v/>
      </c>
      <c r="N39" s="38" t="n"/>
      <c r="O39" s="43">
        <f>IF(OR(N39="",J39=""),"",N39*J39)</f>
        <v/>
      </c>
      <c r="P39" s="43">
        <f>IF(OR(N39="",O39=""),"",N39+O39)</f>
        <v/>
      </c>
      <c r="Q39" s="43">
        <f>IF(OR(K39="",N39=""),"",K39-N39)</f>
        <v/>
      </c>
      <c r="R39" s="44">
        <f>IF(OR(K39="",N39=""),"",IF(K39=0,0,N39/K39))</f>
        <v/>
      </c>
      <c r="S39" s="16">
        <f>IF(B39="","",IF(N39="","Nezačaté",IF(N39&lt;=K39,"V limite","Nad rozpočet")))</f>
        <v/>
      </c>
      <c r="T39" s="6" t="n"/>
    </row>
    <row r="40">
      <c r="A40" s="6" t="n"/>
      <c r="B40" s="6" t="n"/>
      <c r="C40" s="6" t="n"/>
      <c r="D40" s="6" t="n"/>
      <c r="E40" s="6" t="n"/>
      <c r="F40" s="6" t="n"/>
      <c r="G40" s="7" t="n"/>
      <c r="H40" s="6" t="n"/>
      <c r="I40" s="38" t="n"/>
      <c r="J40" s="39">
        <f>IF(B40="","",IFERROR(VLOOKUP(B40,'Číselníky'!$A$2:$C$9,3,FALSE),""))</f>
        <v/>
      </c>
      <c r="K40" s="40">
        <f>IF(OR(G40="",I40=""),"",G40*I40)</f>
        <v/>
      </c>
      <c r="L40" s="40">
        <f>IF(OR(K40="",J40=""),"",K40*J40)</f>
        <v/>
      </c>
      <c r="M40" s="40">
        <f>IF(OR(K40="",L40=""),"",K40+L40)</f>
        <v/>
      </c>
      <c r="N40" s="38" t="n"/>
      <c r="O40" s="40">
        <f>IF(OR(N40="",J40=""),"",N40*J40)</f>
        <v/>
      </c>
      <c r="P40" s="40">
        <f>IF(OR(N40="",O40=""),"",N40+O40)</f>
        <v/>
      </c>
      <c r="Q40" s="40">
        <f>IF(OR(K40="",N40=""),"",K40-N40)</f>
        <v/>
      </c>
      <c r="R40" s="41">
        <f>IF(OR(K40="",N40=""),"",IF(K40=0,0,N40/K40))</f>
        <v/>
      </c>
      <c r="S40" s="12">
        <f>IF(B40="","",IF(N40="","Nezačaté",IF(N40&lt;=K40,"V limite","Nad rozpočet")))</f>
        <v/>
      </c>
      <c r="T40" s="6" t="n"/>
    </row>
    <row r="41">
      <c r="A41" s="6" t="n"/>
      <c r="B41" s="6" t="n"/>
      <c r="C41" s="6" t="n"/>
      <c r="D41" s="6" t="n"/>
      <c r="E41" s="6" t="n"/>
      <c r="F41" s="6" t="n"/>
      <c r="G41" s="7" t="n"/>
      <c r="H41" s="6" t="n"/>
      <c r="I41" s="38" t="n"/>
      <c r="J41" s="42">
        <f>IF(B41="","",IFERROR(VLOOKUP(B41,'Číselníky'!$A$2:$C$9,3,FALSE),""))</f>
        <v/>
      </c>
      <c r="K41" s="43">
        <f>IF(OR(G41="",I41=""),"",G41*I41)</f>
        <v/>
      </c>
      <c r="L41" s="43">
        <f>IF(OR(K41="",J41=""),"",K41*J41)</f>
        <v/>
      </c>
      <c r="M41" s="43">
        <f>IF(OR(K41="",L41=""),"",K41+L41)</f>
        <v/>
      </c>
      <c r="N41" s="38" t="n"/>
      <c r="O41" s="43">
        <f>IF(OR(N41="",J41=""),"",N41*J41)</f>
        <v/>
      </c>
      <c r="P41" s="43">
        <f>IF(OR(N41="",O41=""),"",N41+O41)</f>
        <v/>
      </c>
      <c r="Q41" s="43">
        <f>IF(OR(K41="",N41=""),"",K41-N41)</f>
        <v/>
      </c>
      <c r="R41" s="44">
        <f>IF(OR(K41="",N41=""),"",IF(K41=0,0,N41/K41))</f>
        <v/>
      </c>
      <c r="S41" s="16">
        <f>IF(B41="","",IF(N41="","Nezačaté",IF(N41&lt;=K41,"V limite","Nad rozpočet")))</f>
        <v/>
      </c>
      <c r="T41" s="6" t="n"/>
    </row>
    <row r="42">
      <c r="A42" s="6" t="n"/>
      <c r="B42" s="6" t="n"/>
      <c r="C42" s="6" t="n"/>
      <c r="D42" s="6" t="n"/>
      <c r="E42" s="6" t="n"/>
      <c r="F42" s="6" t="n"/>
      <c r="G42" s="7" t="n"/>
      <c r="H42" s="6" t="n"/>
      <c r="I42" s="38" t="n"/>
      <c r="J42" s="39">
        <f>IF(B42="","",IFERROR(VLOOKUP(B42,'Číselníky'!$A$2:$C$9,3,FALSE),""))</f>
        <v/>
      </c>
      <c r="K42" s="40">
        <f>IF(OR(G42="",I42=""),"",G42*I42)</f>
        <v/>
      </c>
      <c r="L42" s="40">
        <f>IF(OR(K42="",J42=""),"",K42*J42)</f>
        <v/>
      </c>
      <c r="M42" s="40">
        <f>IF(OR(K42="",L42=""),"",K42+L42)</f>
        <v/>
      </c>
      <c r="N42" s="38" t="n"/>
      <c r="O42" s="40">
        <f>IF(OR(N42="",J42=""),"",N42*J42)</f>
        <v/>
      </c>
      <c r="P42" s="40">
        <f>IF(OR(N42="",O42=""),"",N42+O42)</f>
        <v/>
      </c>
      <c r="Q42" s="40">
        <f>IF(OR(K42="",N42=""),"",K42-N42)</f>
        <v/>
      </c>
      <c r="R42" s="41">
        <f>IF(OR(K42="",N42=""),"",IF(K42=0,0,N42/K42))</f>
        <v/>
      </c>
      <c r="S42" s="12">
        <f>IF(B42="","",IF(N42="","Nezačaté",IF(N42&lt;=K42,"V limite","Nad rozpočet")))</f>
        <v/>
      </c>
      <c r="T42" s="6" t="n"/>
    </row>
    <row r="43">
      <c r="A43" s="6" t="n"/>
      <c r="B43" s="6" t="n"/>
      <c r="C43" s="6" t="n"/>
      <c r="D43" s="6" t="n"/>
      <c r="E43" s="6" t="n"/>
      <c r="F43" s="6" t="n"/>
      <c r="G43" s="7" t="n"/>
      <c r="H43" s="6" t="n"/>
      <c r="I43" s="38" t="n"/>
      <c r="J43" s="42">
        <f>IF(B43="","",IFERROR(VLOOKUP(B43,'Číselníky'!$A$2:$C$9,3,FALSE),""))</f>
        <v/>
      </c>
      <c r="K43" s="43">
        <f>IF(OR(G43="",I43=""),"",G43*I43)</f>
        <v/>
      </c>
      <c r="L43" s="43">
        <f>IF(OR(K43="",J43=""),"",K43*J43)</f>
        <v/>
      </c>
      <c r="M43" s="43">
        <f>IF(OR(K43="",L43=""),"",K43+L43)</f>
        <v/>
      </c>
      <c r="N43" s="38" t="n"/>
      <c r="O43" s="43">
        <f>IF(OR(N43="",J43=""),"",N43*J43)</f>
        <v/>
      </c>
      <c r="P43" s="43">
        <f>IF(OR(N43="",O43=""),"",N43+O43)</f>
        <v/>
      </c>
      <c r="Q43" s="43">
        <f>IF(OR(K43="",N43=""),"",K43-N43)</f>
        <v/>
      </c>
      <c r="R43" s="44">
        <f>IF(OR(K43="",N43=""),"",IF(K43=0,0,N43/K43))</f>
        <v/>
      </c>
      <c r="S43" s="16">
        <f>IF(B43="","",IF(N43="","Nezačaté",IF(N43&lt;=K43,"V limite","Nad rozpočet")))</f>
        <v/>
      </c>
      <c r="T43" s="6" t="n"/>
    </row>
    <row r="44">
      <c r="A44" s="6" t="n"/>
      <c r="B44" s="6" t="n"/>
      <c r="C44" s="6" t="n"/>
      <c r="D44" s="6" t="n"/>
      <c r="E44" s="6" t="n"/>
      <c r="F44" s="6" t="n"/>
      <c r="G44" s="7" t="n"/>
      <c r="H44" s="6" t="n"/>
      <c r="I44" s="38" t="n"/>
      <c r="J44" s="39">
        <f>IF(B44="","",IFERROR(VLOOKUP(B44,'Číselníky'!$A$2:$C$9,3,FALSE),""))</f>
        <v/>
      </c>
      <c r="K44" s="40">
        <f>IF(OR(G44="",I44=""),"",G44*I44)</f>
        <v/>
      </c>
      <c r="L44" s="40">
        <f>IF(OR(K44="",J44=""),"",K44*J44)</f>
        <v/>
      </c>
      <c r="M44" s="40">
        <f>IF(OR(K44="",L44=""),"",K44+L44)</f>
        <v/>
      </c>
      <c r="N44" s="38" t="n"/>
      <c r="O44" s="40">
        <f>IF(OR(N44="",J44=""),"",N44*J44)</f>
        <v/>
      </c>
      <c r="P44" s="40">
        <f>IF(OR(N44="",O44=""),"",N44+O44)</f>
        <v/>
      </c>
      <c r="Q44" s="40">
        <f>IF(OR(K44="",N44=""),"",K44-N44)</f>
        <v/>
      </c>
      <c r="R44" s="41">
        <f>IF(OR(K44="",N44=""),"",IF(K44=0,0,N44/K44))</f>
        <v/>
      </c>
      <c r="S44" s="12">
        <f>IF(B44="","",IF(N44="","Nezačaté",IF(N44&lt;=K44,"V limite","Nad rozpočet")))</f>
        <v/>
      </c>
      <c r="T44" s="6" t="n"/>
    </row>
    <row r="45">
      <c r="A45" s="6" t="n"/>
      <c r="B45" s="6" t="n"/>
      <c r="C45" s="6" t="n"/>
      <c r="D45" s="6" t="n"/>
      <c r="E45" s="6" t="n"/>
      <c r="F45" s="6" t="n"/>
      <c r="G45" s="7" t="n"/>
      <c r="H45" s="6" t="n"/>
      <c r="I45" s="38" t="n"/>
      <c r="J45" s="42">
        <f>IF(B45="","",IFERROR(VLOOKUP(B45,'Číselníky'!$A$2:$C$9,3,FALSE),""))</f>
        <v/>
      </c>
      <c r="K45" s="43">
        <f>IF(OR(G45="",I45=""),"",G45*I45)</f>
        <v/>
      </c>
      <c r="L45" s="43">
        <f>IF(OR(K45="",J45=""),"",K45*J45)</f>
        <v/>
      </c>
      <c r="M45" s="43">
        <f>IF(OR(K45="",L45=""),"",K45+L45)</f>
        <v/>
      </c>
      <c r="N45" s="38" t="n"/>
      <c r="O45" s="43">
        <f>IF(OR(N45="",J45=""),"",N45*J45)</f>
        <v/>
      </c>
      <c r="P45" s="43">
        <f>IF(OR(N45="",O45=""),"",N45+O45)</f>
        <v/>
      </c>
      <c r="Q45" s="43">
        <f>IF(OR(K45="",N45=""),"",K45-N45)</f>
        <v/>
      </c>
      <c r="R45" s="44">
        <f>IF(OR(K45="",N45=""),"",IF(K45=0,0,N45/K45))</f>
        <v/>
      </c>
      <c r="S45" s="16">
        <f>IF(B45="","",IF(N45="","Nezačaté",IF(N45&lt;=K45,"V limite","Nad rozpočet")))</f>
        <v/>
      </c>
      <c r="T45" s="6" t="n"/>
    </row>
    <row r="46">
      <c r="A46" s="6" t="n"/>
      <c r="B46" s="6" t="n"/>
      <c r="C46" s="6" t="n"/>
      <c r="D46" s="6" t="n"/>
      <c r="E46" s="6" t="n"/>
      <c r="F46" s="6" t="n"/>
      <c r="G46" s="7" t="n"/>
      <c r="H46" s="6" t="n"/>
      <c r="I46" s="38" t="n"/>
      <c r="J46" s="39">
        <f>IF(B46="","",IFERROR(VLOOKUP(B46,'Číselníky'!$A$2:$C$9,3,FALSE),""))</f>
        <v/>
      </c>
      <c r="K46" s="40">
        <f>IF(OR(G46="",I46=""),"",G46*I46)</f>
        <v/>
      </c>
      <c r="L46" s="40">
        <f>IF(OR(K46="",J46=""),"",K46*J46)</f>
        <v/>
      </c>
      <c r="M46" s="40">
        <f>IF(OR(K46="",L46=""),"",K46+L46)</f>
        <v/>
      </c>
      <c r="N46" s="38" t="n"/>
      <c r="O46" s="40">
        <f>IF(OR(N46="",J46=""),"",N46*J46)</f>
        <v/>
      </c>
      <c r="P46" s="40">
        <f>IF(OR(N46="",O46=""),"",N46+O46)</f>
        <v/>
      </c>
      <c r="Q46" s="40">
        <f>IF(OR(K46="",N46=""),"",K46-N46)</f>
        <v/>
      </c>
      <c r="R46" s="41">
        <f>IF(OR(K46="",N46=""),"",IF(K46=0,0,N46/K46))</f>
        <v/>
      </c>
      <c r="S46" s="12">
        <f>IF(B46="","",IF(N46="","Nezačaté",IF(N46&lt;=K46,"V limite","Nad rozpočet")))</f>
        <v/>
      </c>
      <c r="T46" s="6" t="n"/>
    </row>
    <row r="47">
      <c r="A47" s="6" t="n"/>
      <c r="B47" s="6" t="n"/>
      <c r="C47" s="6" t="n"/>
      <c r="D47" s="6" t="n"/>
      <c r="E47" s="6" t="n"/>
      <c r="F47" s="6" t="n"/>
      <c r="G47" s="7" t="n"/>
      <c r="H47" s="6" t="n"/>
      <c r="I47" s="38" t="n"/>
      <c r="J47" s="42">
        <f>IF(B47="","",IFERROR(VLOOKUP(B47,'Číselníky'!$A$2:$C$9,3,FALSE),""))</f>
        <v/>
      </c>
      <c r="K47" s="43">
        <f>IF(OR(G47="",I47=""),"",G47*I47)</f>
        <v/>
      </c>
      <c r="L47" s="43">
        <f>IF(OR(K47="",J47=""),"",K47*J47)</f>
        <v/>
      </c>
      <c r="M47" s="43">
        <f>IF(OR(K47="",L47=""),"",K47+L47)</f>
        <v/>
      </c>
      <c r="N47" s="38" t="n"/>
      <c r="O47" s="43">
        <f>IF(OR(N47="",J47=""),"",N47*J47)</f>
        <v/>
      </c>
      <c r="P47" s="43">
        <f>IF(OR(N47="",O47=""),"",N47+O47)</f>
        <v/>
      </c>
      <c r="Q47" s="43">
        <f>IF(OR(K47="",N47=""),"",K47-N47)</f>
        <v/>
      </c>
      <c r="R47" s="44">
        <f>IF(OR(K47="",N47=""),"",IF(K47=0,0,N47/K47))</f>
        <v/>
      </c>
      <c r="S47" s="16">
        <f>IF(B47="","",IF(N47="","Nezačaté",IF(N47&lt;=K47,"V limite","Nad rozpočet")))</f>
        <v/>
      </c>
      <c r="T47" s="6" t="n"/>
    </row>
    <row r="48">
      <c r="A48" s="6" t="n"/>
      <c r="B48" s="6" t="n"/>
      <c r="C48" s="6" t="n"/>
      <c r="D48" s="6" t="n"/>
      <c r="E48" s="6" t="n"/>
      <c r="F48" s="6" t="n"/>
      <c r="G48" s="7" t="n"/>
      <c r="H48" s="6" t="n"/>
      <c r="I48" s="38" t="n"/>
      <c r="J48" s="39">
        <f>IF(B48="","",IFERROR(VLOOKUP(B48,'Číselníky'!$A$2:$C$9,3,FALSE),""))</f>
        <v/>
      </c>
      <c r="K48" s="40">
        <f>IF(OR(G48="",I48=""),"",G48*I48)</f>
        <v/>
      </c>
      <c r="L48" s="40">
        <f>IF(OR(K48="",J48=""),"",K48*J48)</f>
        <v/>
      </c>
      <c r="M48" s="40">
        <f>IF(OR(K48="",L48=""),"",K48+L48)</f>
        <v/>
      </c>
      <c r="N48" s="38" t="n"/>
      <c r="O48" s="40">
        <f>IF(OR(N48="",J48=""),"",N48*J48)</f>
        <v/>
      </c>
      <c r="P48" s="40">
        <f>IF(OR(N48="",O48=""),"",N48+O48)</f>
        <v/>
      </c>
      <c r="Q48" s="40">
        <f>IF(OR(K48="",N48=""),"",K48-N48)</f>
        <v/>
      </c>
      <c r="R48" s="41">
        <f>IF(OR(K48="",N48=""),"",IF(K48=0,0,N48/K48))</f>
        <v/>
      </c>
      <c r="S48" s="12">
        <f>IF(B48="","",IF(N48="","Nezačaté",IF(N48&lt;=K48,"V limite","Nad rozpočet")))</f>
        <v/>
      </c>
      <c r="T48" s="6" t="n"/>
    </row>
    <row r="49">
      <c r="A49" s="6" t="n"/>
      <c r="B49" s="6" t="n"/>
      <c r="C49" s="6" t="n"/>
      <c r="D49" s="6" t="n"/>
      <c r="E49" s="6" t="n"/>
      <c r="F49" s="6" t="n"/>
      <c r="G49" s="7" t="n"/>
      <c r="H49" s="6" t="n"/>
      <c r="I49" s="38" t="n"/>
      <c r="J49" s="42">
        <f>IF(B49="","",IFERROR(VLOOKUP(B49,'Číselníky'!$A$2:$C$9,3,FALSE),""))</f>
        <v/>
      </c>
      <c r="K49" s="43">
        <f>IF(OR(G49="",I49=""),"",G49*I49)</f>
        <v/>
      </c>
      <c r="L49" s="43">
        <f>IF(OR(K49="",J49=""),"",K49*J49)</f>
        <v/>
      </c>
      <c r="M49" s="43">
        <f>IF(OR(K49="",L49=""),"",K49+L49)</f>
        <v/>
      </c>
      <c r="N49" s="38" t="n"/>
      <c r="O49" s="43">
        <f>IF(OR(N49="",J49=""),"",N49*J49)</f>
        <v/>
      </c>
      <c r="P49" s="43">
        <f>IF(OR(N49="",O49=""),"",N49+O49)</f>
        <v/>
      </c>
      <c r="Q49" s="43">
        <f>IF(OR(K49="",N49=""),"",K49-N49)</f>
        <v/>
      </c>
      <c r="R49" s="44">
        <f>IF(OR(K49="",N49=""),"",IF(K49=0,0,N49/K49))</f>
        <v/>
      </c>
      <c r="S49" s="16">
        <f>IF(B49="","",IF(N49="","Nezačaté",IF(N49&lt;=K49,"V limite","Nad rozpočet")))</f>
        <v/>
      </c>
      <c r="T49" s="6" t="n"/>
    </row>
    <row r="50">
      <c r="A50" s="6" t="n"/>
      <c r="B50" s="6" t="n"/>
      <c r="C50" s="6" t="n"/>
      <c r="D50" s="6" t="n"/>
      <c r="E50" s="6" t="n"/>
      <c r="F50" s="6" t="n"/>
      <c r="G50" s="7" t="n"/>
      <c r="H50" s="6" t="n"/>
      <c r="I50" s="38" t="n"/>
      <c r="J50" s="39">
        <f>IF(B50="","",IFERROR(VLOOKUP(B50,'Číselníky'!$A$2:$C$9,3,FALSE),""))</f>
        <v/>
      </c>
      <c r="K50" s="40">
        <f>IF(OR(G50="",I50=""),"",G50*I50)</f>
        <v/>
      </c>
      <c r="L50" s="40">
        <f>IF(OR(K50="",J50=""),"",K50*J50)</f>
        <v/>
      </c>
      <c r="M50" s="40">
        <f>IF(OR(K50="",L50=""),"",K50+L50)</f>
        <v/>
      </c>
      <c r="N50" s="38" t="n"/>
      <c r="O50" s="40">
        <f>IF(OR(N50="",J50=""),"",N50*J50)</f>
        <v/>
      </c>
      <c r="P50" s="40">
        <f>IF(OR(N50="",O50=""),"",N50+O50)</f>
        <v/>
      </c>
      <c r="Q50" s="40">
        <f>IF(OR(K50="",N50=""),"",K50-N50)</f>
        <v/>
      </c>
      <c r="R50" s="41">
        <f>IF(OR(K50="",N50=""),"",IF(K50=0,0,N50/K50))</f>
        <v/>
      </c>
      <c r="S50" s="12">
        <f>IF(B50="","",IF(N50="","Nezačaté",IF(N50&lt;=K50,"V limite","Nad rozpočet")))</f>
        <v/>
      </c>
      <c r="T50" s="6" t="n"/>
    </row>
    <row r="51">
      <c r="A51" s="6" t="n"/>
      <c r="B51" s="6" t="n"/>
      <c r="C51" s="6" t="n"/>
      <c r="D51" s="6" t="n"/>
      <c r="E51" s="6" t="n"/>
      <c r="F51" s="6" t="n"/>
      <c r="G51" s="7" t="n"/>
      <c r="H51" s="6" t="n"/>
      <c r="I51" s="38" t="n"/>
      <c r="J51" s="42">
        <f>IF(B51="","",IFERROR(VLOOKUP(B51,'Číselníky'!$A$2:$C$9,3,FALSE),""))</f>
        <v/>
      </c>
      <c r="K51" s="43">
        <f>IF(OR(G51="",I51=""),"",G51*I51)</f>
        <v/>
      </c>
      <c r="L51" s="43">
        <f>IF(OR(K51="",J51=""),"",K51*J51)</f>
        <v/>
      </c>
      <c r="M51" s="43">
        <f>IF(OR(K51="",L51=""),"",K51+L51)</f>
        <v/>
      </c>
      <c r="N51" s="38" t="n"/>
      <c r="O51" s="43">
        <f>IF(OR(N51="",J51=""),"",N51*J51)</f>
        <v/>
      </c>
      <c r="P51" s="43">
        <f>IF(OR(N51="",O51=""),"",N51+O51)</f>
        <v/>
      </c>
      <c r="Q51" s="43">
        <f>IF(OR(K51="",N51=""),"",K51-N51)</f>
        <v/>
      </c>
      <c r="R51" s="44">
        <f>IF(OR(K51="",N51=""),"",IF(K51=0,0,N51/K51))</f>
        <v/>
      </c>
      <c r="S51" s="16">
        <f>IF(B51="","",IF(N51="","Nezačaté",IF(N51&lt;=K51,"V limite","Nad rozpočet")))</f>
        <v/>
      </c>
      <c r="T51" s="6" t="n"/>
    </row>
    <row r="52">
      <c r="A52" s="6" t="n"/>
      <c r="B52" s="6" t="n"/>
      <c r="C52" s="6" t="n"/>
      <c r="D52" s="6" t="n"/>
      <c r="E52" s="6" t="n"/>
      <c r="F52" s="6" t="n"/>
      <c r="G52" s="7" t="n"/>
      <c r="H52" s="6" t="n"/>
      <c r="I52" s="38" t="n"/>
      <c r="J52" s="39">
        <f>IF(B52="","",IFERROR(VLOOKUP(B52,'Číselníky'!$A$2:$C$9,3,FALSE),""))</f>
        <v/>
      </c>
      <c r="K52" s="40">
        <f>IF(OR(G52="",I52=""),"",G52*I52)</f>
        <v/>
      </c>
      <c r="L52" s="40">
        <f>IF(OR(K52="",J52=""),"",K52*J52)</f>
        <v/>
      </c>
      <c r="M52" s="40">
        <f>IF(OR(K52="",L52=""),"",K52+L52)</f>
        <v/>
      </c>
      <c r="N52" s="38" t="n"/>
      <c r="O52" s="40">
        <f>IF(OR(N52="",J52=""),"",N52*J52)</f>
        <v/>
      </c>
      <c r="P52" s="40">
        <f>IF(OR(N52="",O52=""),"",N52+O52)</f>
        <v/>
      </c>
      <c r="Q52" s="40">
        <f>IF(OR(K52="",N52=""),"",K52-N52)</f>
        <v/>
      </c>
      <c r="R52" s="41">
        <f>IF(OR(K52="",N52=""),"",IF(K52=0,0,N52/K52))</f>
        <v/>
      </c>
      <c r="S52" s="12">
        <f>IF(B52="","",IF(N52="","Nezačaté",IF(N52&lt;=K52,"V limite","Nad rozpočet")))</f>
        <v/>
      </c>
      <c r="T52" s="6" t="n"/>
    </row>
    <row r="53">
      <c r="A53" s="6" t="n"/>
      <c r="B53" s="6" t="n"/>
      <c r="C53" s="6" t="n"/>
      <c r="D53" s="6" t="n"/>
      <c r="E53" s="6" t="n"/>
      <c r="F53" s="6" t="n"/>
      <c r="G53" s="7" t="n"/>
      <c r="H53" s="6" t="n"/>
      <c r="I53" s="38" t="n"/>
      <c r="J53" s="42">
        <f>IF(B53="","",IFERROR(VLOOKUP(B53,'Číselníky'!$A$2:$C$9,3,FALSE),""))</f>
        <v/>
      </c>
      <c r="K53" s="43">
        <f>IF(OR(G53="",I53=""),"",G53*I53)</f>
        <v/>
      </c>
      <c r="L53" s="43">
        <f>IF(OR(K53="",J53=""),"",K53*J53)</f>
        <v/>
      </c>
      <c r="M53" s="43">
        <f>IF(OR(K53="",L53=""),"",K53+L53)</f>
        <v/>
      </c>
      <c r="N53" s="38" t="n"/>
      <c r="O53" s="43">
        <f>IF(OR(N53="",J53=""),"",N53*J53)</f>
        <v/>
      </c>
      <c r="P53" s="43">
        <f>IF(OR(N53="",O53=""),"",N53+O53)</f>
        <v/>
      </c>
      <c r="Q53" s="43">
        <f>IF(OR(K53="",N53=""),"",K53-N53)</f>
        <v/>
      </c>
      <c r="R53" s="44">
        <f>IF(OR(K53="",N53=""),"",IF(K53=0,0,N53/K53))</f>
        <v/>
      </c>
      <c r="S53" s="16">
        <f>IF(B53="","",IF(N53="","Nezačaté",IF(N53&lt;=K53,"V limite","Nad rozpočet")))</f>
        <v/>
      </c>
      <c r="T53" s="6" t="n"/>
    </row>
    <row r="54">
      <c r="A54" s="6" t="n"/>
      <c r="B54" s="6" t="n"/>
      <c r="C54" s="6" t="n"/>
      <c r="D54" s="6" t="n"/>
      <c r="E54" s="6" t="n"/>
      <c r="F54" s="6" t="n"/>
      <c r="G54" s="7" t="n"/>
      <c r="H54" s="6" t="n"/>
      <c r="I54" s="38" t="n"/>
      <c r="J54" s="39">
        <f>IF(B54="","",IFERROR(VLOOKUP(B54,'Číselníky'!$A$2:$C$9,3,FALSE),""))</f>
        <v/>
      </c>
      <c r="K54" s="40">
        <f>IF(OR(G54="",I54=""),"",G54*I54)</f>
        <v/>
      </c>
      <c r="L54" s="40">
        <f>IF(OR(K54="",J54=""),"",K54*J54)</f>
        <v/>
      </c>
      <c r="M54" s="40">
        <f>IF(OR(K54="",L54=""),"",K54+L54)</f>
        <v/>
      </c>
      <c r="N54" s="38" t="n"/>
      <c r="O54" s="40">
        <f>IF(OR(N54="",J54=""),"",N54*J54)</f>
        <v/>
      </c>
      <c r="P54" s="40">
        <f>IF(OR(N54="",O54=""),"",N54+O54)</f>
        <v/>
      </c>
      <c r="Q54" s="40">
        <f>IF(OR(K54="",N54=""),"",K54-N54)</f>
        <v/>
      </c>
      <c r="R54" s="41">
        <f>IF(OR(K54="",N54=""),"",IF(K54=0,0,N54/K54))</f>
        <v/>
      </c>
      <c r="S54" s="12">
        <f>IF(B54="","",IF(N54="","Nezačaté",IF(N54&lt;=K54,"V limite","Nad rozpočet")))</f>
        <v/>
      </c>
      <c r="T54" s="6" t="n"/>
    </row>
    <row r="55">
      <c r="A55" s="6" t="n"/>
      <c r="B55" s="6" t="n"/>
      <c r="C55" s="6" t="n"/>
      <c r="D55" s="6" t="n"/>
      <c r="E55" s="6" t="n"/>
      <c r="F55" s="6" t="n"/>
      <c r="G55" s="7" t="n"/>
      <c r="H55" s="6" t="n"/>
      <c r="I55" s="38" t="n"/>
      <c r="J55" s="42">
        <f>IF(B55="","",IFERROR(VLOOKUP(B55,'Číselníky'!$A$2:$C$9,3,FALSE),""))</f>
        <v/>
      </c>
      <c r="K55" s="43">
        <f>IF(OR(G55="",I55=""),"",G55*I55)</f>
        <v/>
      </c>
      <c r="L55" s="43">
        <f>IF(OR(K55="",J55=""),"",K55*J55)</f>
        <v/>
      </c>
      <c r="M55" s="43">
        <f>IF(OR(K55="",L55=""),"",K55+L55)</f>
        <v/>
      </c>
      <c r="N55" s="38" t="n"/>
      <c r="O55" s="43">
        <f>IF(OR(N55="",J55=""),"",N55*J55)</f>
        <v/>
      </c>
      <c r="P55" s="43">
        <f>IF(OR(N55="",O55=""),"",N55+O55)</f>
        <v/>
      </c>
      <c r="Q55" s="43">
        <f>IF(OR(K55="",N55=""),"",K55-N55)</f>
        <v/>
      </c>
      <c r="R55" s="44">
        <f>IF(OR(K55="",N55=""),"",IF(K55=0,0,N55/K55))</f>
        <v/>
      </c>
      <c r="S55" s="16">
        <f>IF(B55="","",IF(N55="","Nezačaté",IF(N55&lt;=K55,"V limite","Nad rozpočet")))</f>
        <v/>
      </c>
      <c r="T55" s="6" t="n"/>
    </row>
    <row r="56">
      <c r="A56" s="6" t="n"/>
      <c r="B56" s="6" t="n"/>
      <c r="C56" s="6" t="n"/>
      <c r="D56" s="6" t="n"/>
      <c r="E56" s="6" t="n"/>
      <c r="F56" s="6" t="n"/>
      <c r="G56" s="7" t="n"/>
      <c r="H56" s="6" t="n"/>
      <c r="I56" s="38" t="n"/>
      <c r="J56" s="39">
        <f>IF(B56="","",IFERROR(VLOOKUP(B56,'Číselníky'!$A$2:$C$9,3,FALSE),""))</f>
        <v/>
      </c>
      <c r="K56" s="40">
        <f>IF(OR(G56="",I56=""),"",G56*I56)</f>
        <v/>
      </c>
      <c r="L56" s="40">
        <f>IF(OR(K56="",J56=""),"",K56*J56)</f>
        <v/>
      </c>
      <c r="M56" s="40">
        <f>IF(OR(K56="",L56=""),"",K56+L56)</f>
        <v/>
      </c>
      <c r="N56" s="38" t="n"/>
      <c r="O56" s="40">
        <f>IF(OR(N56="",J56=""),"",N56*J56)</f>
        <v/>
      </c>
      <c r="P56" s="40">
        <f>IF(OR(N56="",O56=""),"",N56+O56)</f>
        <v/>
      </c>
      <c r="Q56" s="40">
        <f>IF(OR(K56="",N56=""),"",K56-N56)</f>
        <v/>
      </c>
      <c r="R56" s="41">
        <f>IF(OR(K56="",N56=""),"",IF(K56=0,0,N56/K56))</f>
        <v/>
      </c>
      <c r="S56" s="12">
        <f>IF(B56="","",IF(N56="","Nezačaté",IF(N56&lt;=K56,"V limite","Nad rozpočet")))</f>
        <v/>
      </c>
      <c r="T56" s="6" t="n"/>
    </row>
    <row r="57">
      <c r="A57" s="6" t="n"/>
      <c r="B57" s="6" t="n"/>
      <c r="C57" s="6" t="n"/>
      <c r="D57" s="6" t="n"/>
      <c r="E57" s="6" t="n"/>
      <c r="F57" s="6" t="n"/>
      <c r="G57" s="7" t="n"/>
      <c r="H57" s="6" t="n"/>
      <c r="I57" s="38" t="n"/>
      <c r="J57" s="42">
        <f>IF(B57="","",IFERROR(VLOOKUP(B57,'Číselníky'!$A$2:$C$9,3,FALSE),""))</f>
        <v/>
      </c>
      <c r="K57" s="43">
        <f>IF(OR(G57="",I57=""),"",G57*I57)</f>
        <v/>
      </c>
      <c r="L57" s="43">
        <f>IF(OR(K57="",J57=""),"",K57*J57)</f>
        <v/>
      </c>
      <c r="M57" s="43">
        <f>IF(OR(K57="",L57=""),"",K57+L57)</f>
        <v/>
      </c>
      <c r="N57" s="38" t="n"/>
      <c r="O57" s="43">
        <f>IF(OR(N57="",J57=""),"",N57*J57)</f>
        <v/>
      </c>
      <c r="P57" s="43">
        <f>IF(OR(N57="",O57=""),"",N57+O57)</f>
        <v/>
      </c>
      <c r="Q57" s="43">
        <f>IF(OR(K57="",N57=""),"",K57-N57)</f>
        <v/>
      </c>
      <c r="R57" s="44">
        <f>IF(OR(K57="",N57=""),"",IF(K57=0,0,N57/K57))</f>
        <v/>
      </c>
      <c r="S57" s="16">
        <f>IF(B57="","",IF(N57="","Nezačaté",IF(N57&lt;=K57,"V limite","Nad rozpočet")))</f>
        <v/>
      </c>
      <c r="T57" s="6" t="n"/>
    </row>
    <row r="58">
      <c r="A58" s="6" t="n"/>
      <c r="B58" s="6" t="n"/>
      <c r="C58" s="6" t="n"/>
      <c r="D58" s="6" t="n"/>
      <c r="E58" s="6" t="n"/>
      <c r="F58" s="6" t="n"/>
      <c r="G58" s="7" t="n"/>
      <c r="H58" s="6" t="n"/>
      <c r="I58" s="38" t="n"/>
      <c r="J58" s="39">
        <f>IF(B58="","",IFERROR(VLOOKUP(B58,'Číselníky'!$A$2:$C$9,3,FALSE),""))</f>
        <v/>
      </c>
      <c r="K58" s="40">
        <f>IF(OR(G58="",I58=""),"",G58*I58)</f>
        <v/>
      </c>
      <c r="L58" s="40">
        <f>IF(OR(K58="",J58=""),"",K58*J58)</f>
        <v/>
      </c>
      <c r="M58" s="40">
        <f>IF(OR(K58="",L58=""),"",K58+L58)</f>
        <v/>
      </c>
      <c r="N58" s="38" t="n"/>
      <c r="O58" s="40">
        <f>IF(OR(N58="",J58=""),"",N58*J58)</f>
        <v/>
      </c>
      <c r="P58" s="40">
        <f>IF(OR(N58="",O58=""),"",N58+O58)</f>
        <v/>
      </c>
      <c r="Q58" s="40">
        <f>IF(OR(K58="",N58=""),"",K58-N58)</f>
        <v/>
      </c>
      <c r="R58" s="41">
        <f>IF(OR(K58="",N58=""),"",IF(K58=0,0,N58/K58))</f>
        <v/>
      </c>
      <c r="S58" s="12">
        <f>IF(B58="","",IF(N58="","Nezačaté",IF(N58&lt;=K58,"V limite","Nad rozpočet")))</f>
        <v/>
      </c>
      <c r="T58" s="6" t="n"/>
    </row>
    <row r="59">
      <c r="A59" s="6" t="n"/>
      <c r="B59" s="6" t="n"/>
      <c r="C59" s="6" t="n"/>
      <c r="D59" s="6" t="n"/>
      <c r="E59" s="6" t="n"/>
      <c r="F59" s="6" t="n"/>
      <c r="G59" s="7" t="n"/>
      <c r="H59" s="6" t="n"/>
      <c r="I59" s="38" t="n"/>
      <c r="J59" s="42">
        <f>IF(B59="","",IFERROR(VLOOKUP(B59,'Číselníky'!$A$2:$C$9,3,FALSE),""))</f>
        <v/>
      </c>
      <c r="K59" s="43">
        <f>IF(OR(G59="",I59=""),"",G59*I59)</f>
        <v/>
      </c>
      <c r="L59" s="43">
        <f>IF(OR(K59="",J59=""),"",K59*J59)</f>
        <v/>
      </c>
      <c r="M59" s="43">
        <f>IF(OR(K59="",L59=""),"",K59+L59)</f>
        <v/>
      </c>
      <c r="N59" s="38" t="n"/>
      <c r="O59" s="43">
        <f>IF(OR(N59="",J59=""),"",N59*J59)</f>
        <v/>
      </c>
      <c r="P59" s="43">
        <f>IF(OR(N59="",O59=""),"",N59+O59)</f>
        <v/>
      </c>
      <c r="Q59" s="43">
        <f>IF(OR(K59="",N59=""),"",K59-N59)</f>
        <v/>
      </c>
      <c r="R59" s="44">
        <f>IF(OR(K59="",N59=""),"",IF(K59=0,0,N59/K59))</f>
        <v/>
      </c>
      <c r="S59" s="16">
        <f>IF(B59="","",IF(N59="","Nezačaté",IF(N59&lt;=K59,"V limite","Nad rozpočet")))</f>
        <v/>
      </c>
      <c r="T59" s="6" t="n"/>
    </row>
    <row r="60">
      <c r="A60" s="6" t="n"/>
      <c r="B60" s="6" t="n"/>
      <c r="C60" s="6" t="n"/>
      <c r="D60" s="6" t="n"/>
      <c r="E60" s="6" t="n"/>
      <c r="F60" s="6" t="n"/>
      <c r="G60" s="7" t="n"/>
      <c r="H60" s="6" t="n"/>
      <c r="I60" s="38" t="n"/>
      <c r="J60" s="39">
        <f>IF(B60="","",IFERROR(VLOOKUP(B60,'Číselníky'!$A$2:$C$9,3,FALSE),""))</f>
        <v/>
      </c>
      <c r="K60" s="40">
        <f>IF(OR(G60="",I60=""),"",G60*I60)</f>
        <v/>
      </c>
      <c r="L60" s="40">
        <f>IF(OR(K60="",J60=""),"",K60*J60)</f>
        <v/>
      </c>
      <c r="M60" s="40">
        <f>IF(OR(K60="",L60=""),"",K60+L60)</f>
        <v/>
      </c>
      <c r="N60" s="38" t="n"/>
      <c r="O60" s="40">
        <f>IF(OR(N60="",J60=""),"",N60*J60)</f>
        <v/>
      </c>
      <c r="P60" s="40">
        <f>IF(OR(N60="",O60=""),"",N60+O60)</f>
        <v/>
      </c>
      <c r="Q60" s="40">
        <f>IF(OR(K60="",N60=""),"",K60-N60)</f>
        <v/>
      </c>
      <c r="R60" s="41">
        <f>IF(OR(K60="",N60=""),"",IF(K60=0,0,N60/K60))</f>
        <v/>
      </c>
      <c r="S60" s="12">
        <f>IF(B60="","",IF(N60="","Nezačaté",IF(N60&lt;=K60,"V limite","Nad rozpočet")))</f>
        <v/>
      </c>
      <c r="T60" s="6" t="n"/>
    </row>
    <row r="61">
      <c r="A61" s="6" t="n"/>
      <c r="B61" s="6" t="n"/>
      <c r="C61" s="6" t="n"/>
      <c r="D61" s="6" t="n"/>
      <c r="E61" s="6" t="n"/>
      <c r="F61" s="6" t="n"/>
      <c r="G61" s="7" t="n"/>
      <c r="H61" s="6" t="n"/>
      <c r="I61" s="38" t="n"/>
      <c r="J61" s="42">
        <f>IF(B61="","",IFERROR(VLOOKUP(B61,'Číselníky'!$A$2:$C$9,3,FALSE),""))</f>
        <v/>
      </c>
      <c r="K61" s="43">
        <f>IF(OR(G61="",I61=""),"",G61*I61)</f>
        <v/>
      </c>
      <c r="L61" s="43">
        <f>IF(OR(K61="",J61=""),"",K61*J61)</f>
        <v/>
      </c>
      <c r="M61" s="43">
        <f>IF(OR(K61="",L61=""),"",K61+L61)</f>
        <v/>
      </c>
      <c r="N61" s="38" t="n"/>
      <c r="O61" s="43">
        <f>IF(OR(N61="",J61=""),"",N61*J61)</f>
        <v/>
      </c>
      <c r="P61" s="43">
        <f>IF(OR(N61="",O61=""),"",N61+O61)</f>
        <v/>
      </c>
      <c r="Q61" s="43">
        <f>IF(OR(K61="",N61=""),"",K61-N61)</f>
        <v/>
      </c>
      <c r="R61" s="44">
        <f>IF(OR(K61="",N61=""),"",IF(K61=0,0,N61/K61))</f>
        <v/>
      </c>
      <c r="S61" s="16">
        <f>IF(B61="","",IF(N61="","Nezačaté",IF(N61&lt;=K61,"V limite","Nad rozpočet")))</f>
        <v/>
      </c>
      <c r="T61" s="6" t="n"/>
    </row>
    <row r="62">
      <c r="A62" s="6" t="n"/>
      <c r="B62" s="6" t="n"/>
      <c r="C62" s="6" t="n"/>
      <c r="D62" s="6" t="n"/>
      <c r="E62" s="6" t="n"/>
      <c r="F62" s="6" t="n"/>
      <c r="G62" s="7" t="n"/>
      <c r="H62" s="6" t="n"/>
      <c r="I62" s="38" t="n"/>
      <c r="J62" s="39">
        <f>IF(B62="","",IFERROR(VLOOKUP(B62,'Číselníky'!$A$2:$C$9,3,FALSE),""))</f>
        <v/>
      </c>
      <c r="K62" s="40">
        <f>IF(OR(G62="",I62=""),"",G62*I62)</f>
        <v/>
      </c>
      <c r="L62" s="40">
        <f>IF(OR(K62="",J62=""),"",K62*J62)</f>
        <v/>
      </c>
      <c r="M62" s="40">
        <f>IF(OR(K62="",L62=""),"",K62+L62)</f>
        <v/>
      </c>
      <c r="N62" s="38" t="n"/>
      <c r="O62" s="40">
        <f>IF(OR(N62="",J62=""),"",N62*J62)</f>
        <v/>
      </c>
      <c r="P62" s="40">
        <f>IF(OR(N62="",O62=""),"",N62+O62)</f>
        <v/>
      </c>
      <c r="Q62" s="40">
        <f>IF(OR(K62="",N62=""),"",K62-N62)</f>
        <v/>
      </c>
      <c r="R62" s="41">
        <f>IF(OR(K62="",N62=""),"",IF(K62=0,0,N62/K62))</f>
        <v/>
      </c>
      <c r="S62" s="12">
        <f>IF(B62="","",IF(N62="","Nezačaté",IF(N62&lt;=K62,"V limite","Nad rozpočet")))</f>
        <v/>
      </c>
      <c r="T62" s="6" t="n"/>
    </row>
    <row r="63">
      <c r="A63" s="6" t="n"/>
      <c r="B63" s="6" t="n"/>
      <c r="C63" s="6" t="n"/>
      <c r="D63" s="6" t="n"/>
      <c r="E63" s="6" t="n"/>
      <c r="F63" s="6" t="n"/>
      <c r="G63" s="7" t="n"/>
      <c r="H63" s="6" t="n"/>
      <c r="I63" s="38" t="n"/>
      <c r="J63" s="42">
        <f>IF(B63="","",IFERROR(VLOOKUP(B63,'Číselníky'!$A$2:$C$9,3,FALSE),""))</f>
        <v/>
      </c>
      <c r="K63" s="43">
        <f>IF(OR(G63="",I63=""),"",G63*I63)</f>
        <v/>
      </c>
      <c r="L63" s="43">
        <f>IF(OR(K63="",J63=""),"",K63*J63)</f>
        <v/>
      </c>
      <c r="M63" s="43">
        <f>IF(OR(K63="",L63=""),"",K63+L63)</f>
        <v/>
      </c>
      <c r="N63" s="38" t="n"/>
      <c r="O63" s="43">
        <f>IF(OR(N63="",J63=""),"",N63*J63)</f>
        <v/>
      </c>
      <c r="P63" s="43">
        <f>IF(OR(N63="",O63=""),"",N63+O63)</f>
        <v/>
      </c>
      <c r="Q63" s="43">
        <f>IF(OR(K63="",N63=""),"",K63-N63)</f>
        <v/>
      </c>
      <c r="R63" s="44">
        <f>IF(OR(K63="",N63=""),"",IF(K63=0,0,N63/K63))</f>
        <v/>
      </c>
      <c r="S63" s="16">
        <f>IF(B63="","",IF(N63="","Nezačaté",IF(N63&lt;=K63,"V limite","Nad rozpočet")))</f>
        <v/>
      </c>
      <c r="T63" s="6" t="n"/>
    </row>
    <row r="64">
      <c r="A64" s="6" t="n"/>
      <c r="B64" s="6" t="n"/>
      <c r="C64" s="6" t="n"/>
      <c r="D64" s="6" t="n"/>
      <c r="E64" s="6" t="n"/>
      <c r="F64" s="6" t="n"/>
      <c r="G64" s="7" t="n"/>
      <c r="H64" s="6" t="n"/>
      <c r="I64" s="38" t="n"/>
      <c r="J64" s="39">
        <f>IF(B64="","",IFERROR(VLOOKUP(B64,'Číselníky'!$A$2:$C$9,3,FALSE),""))</f>
        <v/>
      </c>
      <c r="K64" s="40">
        <f>IF(OR(G64="",I64=""),"",G64*I64)</f>
        <v/>
      </c>
      <c r="L64" s="40">
        <f>IF(OR(K64="",J64=""),"",K64*J64)</f>
        <v/>
      </c>
      <c r="M64" s="40">
        <f>IF(OR(K64="",L64=""),"",K64+L64)</f>
        <v/>
      </c>
      <c r="N64" s="38" t="n"/>
      <c r="O64" s="40">
        <f>IF(OR(N64="",J64=""),"",N64*J64)</f>
        <v/>
      </c>
      <c r="P64" s="40">
        <f>IF(OR(N64="",O64=""),"",N64+O64)</f>
        <v/>
      </c>
      <c r="Q64" s="40">
        <f>IF(OR(K64="",N64=""),"",K64-N64)</f>
        <v/>
      </c>
      <c r="R64" s="41">
        <f>IF(OR(K64="",N64=""),"",IF(K64=0,0,N64/K64))</f>
        <v/>
      </c>
      <c r="S64" s="12">
        <f>IF(B64="","",IF(N64="","Nezačaté",IF(N64&lt;=K64,"V limite","Nad rozpočet")))</f>
        <v/>
      </c>
      <c r="T64" s="6" t="n"/>
    </row>
    <row r="65">
      <c r="A65" s="6" t="n"/>
      <c r="B65" s="6" t="n"/>
      <c r="C65" s="6" t="n"/>
      <c r="D65" s="6" t="n"/>
      <c r="E65" s="6" t="n"/>
      <c r="F65" s="6" t="n"/>
      <c r="G65" s="7" t="n"/>
      <c r="H65" s="6" t="n"/>
      <c r="I65" s="38" t="n"/>
      <c r="J65" s="42">
        <f>IF(B65="","",IFERROR(VLOOKUP(B65,'Číselníky'!$A$2:$C$9,3,FALSE),""))</f>
        <v/>
      </c>
      <c r="K65" s="43">
        <f>IF(OR(G65="",I65=""),"",G65*I65)</f>
        <v/>
      </c>
      <c r="L65" s="43">
        <f>IF(OR(K65="",J65=""),"",K65*J65)</f>
        <v/>
      </c>
      <c r="M65" s="43">
        <f>IF(OR(K65="",L65=""),"",K65+L65)</f>
        <v/>
      </c>
      <c r="N65" s="38" t="n"/>
      <c r="O65" s="43">
        <f>IF(OR(N65="",J65=""),"",N65*J65)</f>
        <v/>
      </c>
      <c r="P65" s="43">
        <f>IF(OR(N65="",O65=""),"",N65+O65)</f>
        <v/>
      </c>
      <c r="Q65" s="43">
        <f>IF(OR(K65="",N65=""),"",K65-N65)</f>
        <v/>
      </c>
      <c r="R65" s="44">
        <f>IF(OR(K65="",N65=""),"",IF(K65=0,0,N65/K65))</f>
        <v/>
      </c>
      <c r="S65" s="16">
        <f>IF(B65="","",IF(N65="","Nezačaté",IF(N65&lt;=K65,"V limite","Nad rozpočet")))</f>
        <v/>
      </c>
      <c r="T65" s="6" t="n"/>
    </row>
    <row r="66">
      <c r="A66" s="6" t="n"/>
      <c r="B66" s="6" t="n"/>
      <c r="C66" s="6" t="n"/>
      <c r="D66" s="6" t="n"/>
      <c r="E66" s="6" t="n"/>
      <c r="F66" s="6" t="n"/>
      <c r="G66" s="7" t="n"/>
      <c r="H66" s="6" t="n"/>
      <c r="I66" s="38" t="n"/>
      <c r="J66" s="39">
        <f>IF(B66="","",IFERROR(VLOOKUP(B66,'Číselníky'!$A$2:$C$9,3,FALSE),""))</f>
        <v/>
      </c>
      <c r="K66" s="40">
        <f>IF(OR(G66="",I66=""),"",G66*I66)</f>
        <v/>
      </c>
      <c r="L66" s="40">
        <f>IF(OR(K66="",J66=""),"",K66*J66)</f>
        <v/>
      </c>
      <c r="M66" s="40">
        <f>IF(OR(K66="",L66=""),"",K66+L66)</f>
        <v/>
      </c>
      <c r="N66" s="38" t="n"/>
      <c r="O66" s="40">
        <f>IF(OR(N66="",J66=""),"",N66*J66)</f>
        <v/>
      </c>
      <c r="P66" s="40">
        <f>IF(OR(N66="",O66=""),"",N66+O66)</f>
        <v/>
      </c>
      <c r="Q66" s="40">
        <f>IF(OR(K66="",N66=""),"",K66-N66)</f>
        <v/>
      </c>
      <c r="R66" s="41">
        <f>IF(OR(K66="",N66=""),"",IF(K66=0,0,N66/K66))</f>
        <v/>
      </c>
      <c r="S66" s="12">
        <f>IF(B66="","",IF(N66="","Nezačaté",IF(N66&lt;=K66,"V limite","Nad rozpočet")))</f>
        <v/>
      </c>
      <c r="T66" s="6" t="n"/>
    </row>
    <row r="67">
      <c r="A67" s="6" t="n"/>
      <c r="B67" s="6" t="n"/>
      <c r="C67" s="6" t="n"/>
      <c r="D67" s="6" t="n"/>
      <c r="E67" s="6" t="n"/>
      <c r="F67" s="6" t="n"/>
      <c r="G67" s="7" t="n"/>
      <c r="H67" s="6" t="n"/>
      <c r="I67" s="38" t="n"/>
      <c r="J67" s="42">
        <f>IF(B67="","",IFERROR(VLOOKUP(B67,'Číselníky'!$A$2:$C$9,3,FALSE),""))</f>
        <v/>
      </c>
      <c r="K67" s="43">
        <f>IF(OR(G67="",I67=""),"",G67*I67)</f>
        <v/>
      </c>
      <c r="L67" s="43">
        <f>IF(OR(K67="",J67=""),"",K67*J67)</f>
        <v/>
      </c>
      <c r="M67" s="43">
        <f>IF(OR(K67="",L67=""),"",K67+L67)</f>
        <v/>
      </c>
      <c r="N67" s="38" t="n"/>
      <c r="O67" s="43">
        <f>IF(OR(N67="",J67=""),"",N67*J67)</f>
        <v/>
      </c>
      <c r="P67" s="43">
        <f>IF(OR(N67="",O67=""),"",N67+O67)</f>
        <v/>
      </c>
      <c r="Q67" s="43">
        <f>IF(OR(K67="",N67=""),"",K67-N67)</f>
        <v/>
      </c>
      <c r="R67" s="44">
        <f>IF(OR(K67="",N67=""),"",IF(K67=0,0,N67/K67))</f>
        <v/>
      </c>
      <c r="S67" s="16">
        <f>IF(B67="","",IF(N67="","Nezačaté",IF(N67&lt;=K67,"V limite","Nad rozpočet")))</f>
        <v/>
      </c>
      <c r="T67" s="6" t="n"/>
    </row>
    <row r="68">
      <c r="A68" s="6" t="n"/>
      <c r="B68" s="6" t="n"/>
      <c r="C68" s="6" t="n"/>
      <c r="D68" s="6" t="n"/>
      <c r="E68" s="6" t="n"/>
      <c r="F68" s="6" t="n"/>
      <c r="G68" s="7" t="n"/>
      <c r="H68" s="6" t="n"/>
      <c r="I68" s="38" t="n"/>
      <c r="J68" s="39">
        <f>IF(B68="","",IFERROR(VLOOKUP(B68,'Číselníky'!$A$2:$C$9,3,FALSE),""))</f>
        <v/>
      </c>
      <c r="K68" s="40">
        <f>IF(OR(G68="",I68=""),"",G68*I68)</f>
        <v/>
      </c>
      <c r="L68" s="40">
        <f>IF(OR(K68="",J68=""),"",K68*J68)</f>
        <v/>
      </c>
      <c r="M68" s="40">
        <f>IF(OR(K68="",L68=""),"",K68+L68)</f>
        <v/>
      </c>
      <c r="N68" s="38" t="n"/>
      <c r="O68" s="40">
        <f>IF(OR(N68="",J68=""),"",N68*J68)</f>
        <v/>
      </c>
      <c r="P68" s="40">
        <f>IF(OR(N68="",O68=""),"",N68+O68)</f>
        <v/>
      </c>
      <c r="Q68" s="40">
        <f>IF(OR(K68="",N68=""),"",K68-N68)</f>
        <v/>
      </c>
      <c r="R68" s="41">
        <f>IF(OR(K68="",N68=""),"",IF(K68=0,0,N68/K68))</f>
        <v/>
      </c>
      <c r="S68" s="12">
        <f>IF(B68="","",IF(N68="","Nezačaté",IF(N68&lt;=K68,"V limite","Nad rozpočet")))</f>
        <v/>
      </c>
      <c r="T68" s="6" t="n"/>
    </row>
    <row r="69">
      <c r="A69" s="6" t="n"/>
      <c r="B69" s="6" t="n"/>
      <c r="C69" s="6" t="n"/>
      <c r="D69" s="6" t="n"/>
      <c r="E69" s="6" t="n"/>
      <c r="F69" s="6" t="n"/>
      <c r="G69" s="7" t="n"/>
      <c r="H69" s="6" t="n"/>
      <c r="I69" s="38" t="n"/>
      <c r="J69" s="42">
        <f>IF(B69="","",IFERROR(VLOOKUP(B69,'Číselníky'!$A$2:$C$9,3,FALSE),""))</f>
        <v/>
      </c>
      <c r="K69" s="43">
        <f>IF(OR(G69="",I69=""),"",G69*I69)</f>
        <v/>
      </c>
      <c r="L69" s="43">
        <f>IF(OR(K69="",J69=""),"",K69*J69)</f>
        <v/>
      </c>
      <c r="M69" s="43">
        <f>IF(OR(K69="",L69=""),"",K69+L69)</f>
        <v/>
      </c>
      <c r="N69" s="38" t="n"/>
      <c r="O69" s="43">
        <f>IF(OR(N69="",J69=""),"",N69*J69)</f>
        <v/>
      </c>
      <c r="P69" s="43">
        <f>IF(OR(N69="",O69=""),"",N69+O69)</f>
        <v/>
      </c>
      <c r="Q69" s="43">
        <f>IF(OR(K69="",N69=""),"",K69-N69)</f>
        <v/>
      </c>
      <c r="R69" s="44">
        <f>IF(OR(K69="",N69=""),"",IF(K69=0,0,N69/K69))</f>
        <v/>
      </c>
      <c r="S69" s="16">
        <f>IF(B69="","",IF(N69="","Nezačaté",IF(N69&lt;=K69,"V limite","Nad rozpočet")))</f>
        <v/>
      </c>
      <c r="T69" s="6" t="n"/>
    </row>
    <row r="70">
      <c r="A70" s="6" t="n"/>
      <c r="B70" s="6" t="n"/>
      <c r="C70" s="6" t="n"/>
      <c r="D70" s="6" t="n"/>
      <c r="E70" s="6" t="n"/>
      <c r="F70" s="6" t="n"/>
      <c r="G70" s="7" t="n"/>
      <c r="H70" s="6" t="n"/>
      <c r="I70" s="38" t="n"/>
      <c r="J70" s="39">
        <f>IF(B70="","",IFERROR(VLOOKUP(B70,'Číselníky'!$A$2:$C$9,3,FALSE),""))</f>
        <v/>
      </c>
      <c r="K70" s="40">
        <f>IF(OR(G70="",I70=""),"",G70*I70)</f>
        <v/>
      </c>
      <c r="L70" s="40">
        <f>IF(OR(K70="",J70=""),"",K70*J70)</f>
        <v/>
      </c>
      <c r="M70" s="40">
        <f>IF(OR(K70="",L70=""),"",K70+L70)</f>
        <v/>
      </c>
      <c r="N70" s="38" t="n"/>
      <c r="O70" s="40">
        <f>IF(OR(N70="",J70=""),"",N70*J70)</f>
        <v/>
      </c>
      <c r="P70" s="40">
        <f>IF(OR(N70="",O70=""),"",N70+O70)</f>
        <v/>
      </c>
      <c r="Q70" s="40">
        <f>IF(OR(K70="",N70=""),"",K70-N70)</f>
        <v/>
      </c>
      <c r="R70" s="41">
        <f>IF(OR(K70="",N70=""),"",IF(K70=0,0,N70/K70))</f>
        <v/>
      </c>
      <c r="S70" s="12">
        <f>IF(B70="","",IF(N70="","Nezačaté",IF(N70&lt;=K70,"V limite","Nad rozpočet")))</f>
        <v/>
      </c>
      <c r="T70" s="6" t="n"/>
    </row>
    <row r="71">
      <c r="A71" s="6" t="n"/>
      <c r="B71" s="6" t="n"/>
      <c r="C71" s="6" t="n"/>
      <c r="D71" s="6" t="n"/>
      <c r="E71" s="6" t="n"/>
      <c r="F71" s="6" t="n"/>
      <c r="G71" s="7" t="n"/>
      <c r="H71" s="6" t="n"/>
      <c r="I71" s="38" t="n"/>
      <c r="J71" s="42">
        <f>IF(B71="","",IFERROR(VLOOKUP(B71,'Číselníky'!$A$2:$C$9,3,FALSE),""))</f>
        <v/>
      </c>
      <c r="K71" s="43">
        <f>IF(OR(G71="",I71=""),"",G71*I71)</f>
        <v/>
      </c>
      <c r="L71" s="43">
        <f>IF(OR(K71="",J71=""),"",K71*J71)</f>
        <v/>
      </c>
      <c r="M71" s="43">
        <f>IF(OR(K71="",L71=""),"",K71+L71)</f>
        <v/>
      </c>
      <c r="N71" s="38" t="n"/>
      <c r="O71" s="43">
        <f>IF(OR(N71="",J71=""),"",N71*J71)</f>
        <v/>
      </c>
      <c r="P71" s="43">
        <f>IF(OR(N71="",O71=""),"",N71+O71)</f>
        <v/>
      </c>
      <c r="Q71" s="43">
        <f>IF(OR(K71="",N71=""),"",K71-N71)</f>
        <v/>
      </c>
      <c r="R71" s="44">
        <f>IF(OR(K71="",N71=""),"",IF(K71=0,0,N71/K71))</f>
        <v/>
      </c>
      <c r="S71" s="16">
        <f>IF(B71="","",IF(N71="","Nezačaté",IF(N71&lt;=K71,"V limite","Nad rozpočet")))</f>
        <v/>
      </c>
      <c r="T71" s="6" t="n"/>
    </row>
    <row r="72">
      <c r="A72" s="6" t="n"/>
      <c r="B72" s="6" t="n"/>
      <c r="C72" s="6" t="n"/>
      <c r="D72" s="6" t="n"/>
      <c r="E72" s="6" t="n"/>
      <c r="F72" s="6" t="n"/>
      <c r="G72" s="7" t="n"/>
      <c r="H72" s="6" t="n"/>
      <c r="I72" s="38" t="n"/>
      <c r="J72" s="39">
        <f>IF(B72="","",IFERROR(VLOOKUP(B72,'Číselníky'!$A$2:$C$9,3,FALSE),""))</f>
        <v/>
      </c>
      <c r="K72" s="40">
        <f>IF(OR(G72="",I72=""),"",G72*I72)</f>
        <v/>
      </c>
      <c r="L72" s="40">
        <f>IF(OR(K72="",J72=""),"",K72*J72)</f>
        <v/>
      </c>
      <c r="M72" s="40">
        <f>IF(OR(K72="",L72=""),"",K72+L72)</f>
        <v/>
      </c>
      <c r="N72" s="38" t="n"/>
      <c r="O72" s="40">
        <f>IF(OR(N72="",J72=""),"",N72*J72)</f>
        <v/>
      </c>
      <c r="P72" s="40">
        <f>IF(OR(N72="",O72=""),"",N72+O72)</f>
        <v/>
      </c>
      <c r="Q72" s="40">
        <f>IF(OR(K72="",N72=""),"",K72-N72)</f>
        <v/>
      </c>
      <c r="R72" s="41">
        <f>IF(OR(K72="",N72=""),"",IF(K72=0,0,N72/K72))</f>
        <v/>
      </c>
      <c r="S72" s="12">
        <f>IF(B72="","",IF(N72="","Nezačaté",IF(N72&lt;=K72,"V limite","Nad rozpočet")))</f>
        <v/>
      </c>
      <c r="T72" s="6" t="n"/>
    </row>
    <row r="73">
      <c r="A73" s="6" t="n"/>
      <c r="B73" s="6" t="n"/>
      <c r="C73" s="6" t="n"/>
      <c r="D73" s="6" t="n"/>
      <c r="E73" s="6" t="n"/>
      <c r="F73" s="6" t="n"/>
      <c r="G73" s="7" t="n"/>
      <c r="H73" s="6" t="n"/>
      <c r="I73" s="38" t="n"/>
      <c r="J73" s="42">
        <f>IF(B73="","",IFERROR(VLOOKUP(B73,'Číselníky'!$A$2:$C$9,3,FALSE),""))</f>
        <v/>
      </c>
      <c r="K73" s="43">
        <f>IF(OR(G73="",I73=""),"",G73*I73)</f>
        <v/>
      </c>
      <c r="L73" s="43">
        <f>IF(OR(K73="",J73=""),"",K73*J73)</f>
        <v/>
      </c>
      <c r="M73" s="43">
        <f>IF(OR(K73="",L73=""),"",K73+L73)</f>
        <v/>
      </c>
      <c r="N73" s="38" t="n"/>
      <c r="O73" s="43">
        <f>IF(OR(N73="",J73=""),"",N73*J73)</f>
        <v/>
      </c>
      <c r="P73" s="43">
        <f>IF(OR(N73="",O73=""),"",N73+O73)</f>
        <v/>
      </c>
      <c r="Q73" s="43">
        <f>IF(OR(K73="",N73=""),"",K73-N73)</f>
        <v/>
      </c>
      <c r="R73" s="44">
        <f>IF(OR(K73="",N73=""),"",IF(K73=0,0,N73/K73))</f>
        <v/>
      </c>
      <c r="S73" s="16">
        <f>IF(B73="","",IF(N73="","Nezačaté",IF(N73&lt;=K73,"V limite","Nad rozpočet")))</f>
        <v/>
      </c>
      <c r="T73" s="6" t="n"/>
    </row>
    <row r="74">
      <c r="A74" s="6" t="n"/>
      <c r="B74" s="6" t="n"/>
      <c r="C74" s="6" t="n"/>
      <c r="D74" s="6" t="n"/>
      <c r="E74" s="6" t="n"/>
      <c r="F74" s="6" t="n"/>
      <c r="G74" s="7" t="n"/>
      <c r="H74" s="6" t="n"/>
      <c r="I74" s="38" t="n"/>
      <c r="J74" s="39">
        <f>IF(B74="","",IFERROR(VLOOKUP(B74,'Číselníky'!$A$2:$C$9,3,FALSE),""))</f>
        <v/>
      </c>
      <c r="K74" s="40">
        <f>IF(OR(G74="",I74=""),"",G74*I74)</f>
        <v/>
      </c>
      <c r="L74" s="40">
        <f>IF(OR(K74="",J74=""),"",K74*J74)</f>
        <v/>
      </c>
      <c r="M74" s="40">
        <f>IF(OR(K74="",L74=""),"",K74+L74)</f>
        <v/>
      </c>
      <c r="N74" s="38" t="n"/>
      <c r="O74" s="40">
        <f>IF(OR(N74="",J74=""),"",N74*J74)</f>
        <v/>
      </c>
      <c r="P74" s="40">
        <f>IF(OR(N74="",O74=""),"",N74+O74)</f>
        <v/>
      </c>
      <c r="Q74" s="40">
        <f>IF(OR(K74="",N74=""),"",K74-N74)</f>
        <v/>
      </c>
      <c r="R74" s="41">
        <f>IF(OR(K74="",N74=""),"",IF(K74=0,0,N74/K74))</f>
        <v/>
      </c>
      <c r="S74" s="12">
        <f>IF(B74="","",IF(N74="","Nezačaté",IF(N74&lt;=K74,"V limite","Nad rozpočet")))</f>
        <v/>
      </c>
      <c r="T74" s="6" t="n"/>
    </row>
    <row r="75">
      <c r="A75" s="6" t="n"/>
      <c r="B75" s="6" t="n"/>
      <c r="C75" s="6" t="n"/>
      <c r="D75" s="6" t="n"/>
      <c r="E75" s="6" t="n"/>
      <c r="F75" s="6" t="n"/>
      <c r="G75" s="7" t="n"/>
      <c r="H75" s="6" t="n"/>
      <c r="I75" s="38" t="n"/>
      <c r="J75" s="42">
        <f>IF(B75="","",IFERROR(VLOOKUP(B75,'Číselníky'!$A$2:$C$9,3,FALSE),""))</f>
        <v/>
      </c>
      <c r="K75" s="43">
        <f>IF(OR(G75="",I75=""),"",G75*I75)</f>
        <v/>
      </c>
      <c r="L75" s="43">
        <f>IF(OR(K75="",J75=""),"",K75*J75)</f>
        <v/>
      </c>
      <c r="M75" s="43">
        <f>IF(OR(K75="",L75=""),"",K75+L75)</f>
        <v/>
      </c>
      <c r="N75" s="38" t="n"/>
      <c r="O75" s="43">
        <f>IF(OR(N75="",J75=""),"",N75*J75)</f>
        <v/>
      </c>
      <c r="P75" s="43">
        <f>IF(OR(N75="",O75=""),"",N75+O75)</f>
        <v/>
      </c>
      <c r="Q75" s="43">
        <f>IF(OR(K75="",N75=""),"",K75-N75)</f>
        <v/>
      </c>
      <c r="R75" s="44">
        <f>IF(OR(K75="",N75=""),"",IF(K75=0,0,N75/K75))</f>
        <v/>
      </c>
      <c r="S75" s="16">
        <f>IF(B75="","",IF(N75="","Nezačaté",IF(N75&lt;=K75,"V limite","Nad rozpočet")))</f>
        <v/>
      </c>
      <c r="T75" s="6" t="n"/>
    </row>
    <row r="76">
      <c r="A76" s="6" t="n"/>
      <c r="B76" s="6" t="n"/>
      <c r="C76" s="6" t="n"/>
      <c r="D76" s="6" t="n"/>
      <c r="E76" s="6" t="n"/>
      <c r="F76" s="6" t="n"/>
      <c r="G76" s="7" t="n"/>
      <c r="H76" s="6" t="n"/>
      <c r="I76" s="38" t="n"/>
      <c r="J76" s="39">
        <f>IF(B76="","",IFERROR(VLOOKUP(B76,'Číselníky'!$A$2:$C$9,3,FALSE),""))</f>
        <v/>
      </c>
      <c r="K76" s="40">
        <f>IF(OR(G76="",I76=""),"",G76*I76)</f>
        <v/>
      </c>
      <c r="L76" s="40">
        <f>IF(OR(K76="",J76=""),"",K76*J76)</f>
        <v/>
      </c>
      <c r="M76" s="40">
        <f>IF(OR(K76="",L76=""),"",K76+L76)</f>
        <v/>
      </c>
      <c r="N76" s="38" t="n"/>
      <c r="O76" s="40">
        <f>IF(OR(N76="",J76=""),"",N76*J76)</f>
        <v/>
      </c>
      <c r="P76" s="40">
        <f>IF(OR(N76="",O76=""),"",N76+O76)</f>
        <v/>
      </c>
      <c r="Q76" s="40">
        <f>IF(OR(K76="",N76=""),"",K76-N76)</f>
        <v/>
      </c>
      <c r="R76" s="41">
        <f>IF(OR(K76="",N76=""),"",IF(K76=0,0,N76/K76))</f>
        <v/>
      </c>
      <c r="S76" s="12">
        <f>IF(B76="","",IF(N76="","Nezačaté",IF(N76&lt;=K76,"V limite","Nad rozpočet")))</f>
        <v/>
      </c>
      <c r="T76" s="6" t="n"/>
    </row>
    <row r="77">
      <c r="A77" s="6" t="n"/>
      <c r="B77" s="6" t="n"/>
      <c r="C77" s="6" t="n"/>
      <c r="D77" s="6" t="n"/>
      <c r="E77" s="6" t="n"/>
      <c r="F77" s="6" t="n"/>
      <c r="G77" s="7" t="n"/>
      <c r="H77" s="6" t="n"/>
      <c r="I77" s="38" t="n"/>
      <c r="J77" s="42">
        <f>IF(B77="","",IFERROR(VLOOKUP(B77,'Číselníky'!$A$2:$C$9,3,FALSE),""))</f>
        <v/>
      </c>
      <c r="K77" s="43">
        <f>IF(OR(G77="",I77=""),"",G77*I77)</f>
        <v/>
      </c>
      <c r="L77" s="43">
        <f>IF(OR(K77="",J77=""),"",K77*J77)</f>
        <v/>
      </c>
      <c r="M77" s="43">
        <f>IF(OR(K77="",L77=""),"",K77+L77)</f>
        <v/>
      </c>
      <c r="N77" s="38" t="n"/>
      <c r="O77" s="43">
        <f>IF(OR(N77="",J77=""),"",N77*J77)</f>
        <v/>
      </c>
      <c r="P77" s="43">
        <f>IF(OR(N77="",O77=""),"",N77+O77)</f>
        <v/>
      </c>
      <c r="Q77" s="43">
        <f>IF(OR(K77="",N77=""),"",K77-N77)</f>
        <v/>
      </c>
      <c r="R77" s="44">
        <f>IF(OR(K77="",N77=""),"",IF(K77=0,0,N77/K77))</f>
        <v/>
      </c>
      <c r="S77" s="16">
        <f>IF(B77="","",IF(N77="","Nezačaté",IF(N77&lt;=K77,"V limite","Nad rozpočet")))</f>
        <v/>
      </c>
      <c r="T77" s="6" t="n"/>
    </row>
    <row r="78">
      <c r="A78" s="6" t="n"/>
      <c r="B78" s="6" t="n"/>
      <c r="C78" s="6" t="n"/>
      <c r="D78" s="6" t="n"/>
      <c r="E78" s="6" t="n"/>
      <c r="F78" s="6" t="n"/>
      <c r="G78" s="7" t="n"/>
      <c r="H78" s="6" t="n"/>
      <c r="I78" s="38" t="n"/>
      <c r="J78" s="39">
        <f>IF(B78="","",IFERROR(VLOOKUP(B78,'Číselníky'!$A$2:$C$9,3,FALSE),""))</f>
        <v/>
      </c>
      <c r="K78" s="40">
        <f>IF(OR(G78="",I78=""),"",G78*I78)</f>
        <v/>
      </c>
      <c r="L78" s="40">
        <f>IF(OR(K78="",J78=""),"",K78*J78)</f>
        <v/>
      </c>
      <c r="M78" s="40">
        <f>IF(OR(K78="",L78=""),"",K78+L78)</f>
        <v/>
      </c>
      <c r="N78" s="38" t="n"/>
      <c r="O78" s="40">
        <f>IF(OR(N78="",J78=""),"",N78*J78)</f>
        <v/>
      </c>
      <c r="P78" s="40">
        <f>IF(OR(N78="",O78=""),"",N78+O78)</f>
        <v/>
      </c>
      <c r="Q78" s="40">
        <f>IF(OR(K78="",N78=""),"",K78-N78)</f>
        <v/>
      </c>
      <c r="R78" s="41">
        <f>IF(OR(K78="",N78=""),"",IF(K78=0,0,N78/K78))</f>
        <v/>
      </c>
      <c r="S78" s="12">
        <f>IF(B78="","",IF(N78="","Nezačaté",IF(N78&lt;=K78,"V limite","Nad rozpočet")))</f>
        <v/>
      </c>
      <c r="T78" s="6" t="n"/>
    </row>
    <row r="79">
      <c r="A79" s="6" t="n"/>
      <c r="B79" s="6" t="n"/>
      <c r="C79" s="6" t="n"/>
      <c r="D79" s="6" t="n"/>
      <c r="E79" s="6" t="n"/>
      <c r="F79" s="6" t="n"/>
      <c r="G79" s="7" t="n"/>
      <c r="H79" s="6" t="n"/>
      <c r="I79" s="38" t="n"/>
      <c r="J79" s="42">
        <f>IF(B79="","",IFERROR(VLOOKUP(B79,'Číselníky'!$A$2:$C$9,3,FALSE),""))</f>
        <v/>
      </c>
      <c r="K79" s="43">
        <f>IF(OR(G79="",I79=""),"",G79*I79)</f>
        <v/>
      </c>
      <c r="L79" s="43">
        <f>IF(OR(K79="",J79=""),"",K79*J79)</f>
        <v/>
      </c>
      <c r="M79" s="43">
        <f>IF(OR(K79="",L79=""),"",K79+L79)</f>
        <v/>
      </c>
      <c r="N79" s="38" t="n"/>
      <c r="O79" s="43">
        <f>IF(OR(N79="",J79=""),"",N79*J79)</f>
        <v/>
      </c>
      <c r="P79" s="43">
        <f>IF(OR(N79="",O79=""),"",N79+O79)</f>
        <v/>
      </c>
      <c r="Q79" s="43">
        <f>IF(OR(K79="",N79=""),"",K79-N79)</f>
        <v/>
      </c>
      <c r="R79" s="44">
        <f>IF(OR(K79="",N79=""),"",IF(K79=0,0,N79/K79))</f>
        <v/>
      </c>
      <c r="S79" s="16">
        <f>IF(B79="","",IF(N79="","Nezačaté",IF(N79&lt;=K79,"V limite","Nad rozpočet")))</f>
        <v/>
      </c>
      <c r="T79" s="6" t="n"/>
    </row>
    <row r="80">
      <c r="A80" s="6" t="n"/>
      <c r="B80" s="6" t="n"/>
      <c r="C80" s="6" t="n"/>
      <c r="D80" s="6" t="n"/>
      <c r="E80" s="6" t="n"/>
      <c r="F80" s="6" t="n"/>
      <c r="G80" s="7" t="n"/>
      <c r="H80" s="6" t="n"/>
      <c r="I80" s="38" t="n"/>
      <c r="J80" s="39">
        <f>IF(B80="","",IFERROR(VLOOKUP(B80,'Číselníky'!$A$2:$C$9,3,FALSE),""))</f>
        <v/>
      </c>
      <c r="K80" s="40">
        <f>IF(OR(G80="",I80=""),"",G80*I80)</f>
        <v/>
      </c>
      <c r="L80" s="40">
        <f>IF(OR(K80="",J80=""),"",K80*J80)</f>
        <v/>
      </c>
      <c r="M80" s="40">
        <f>IF(OR(K80="",L80=""),"",K80+L80)</f>
        <v/>
      </c>
      <c r="N80" s="38" t="n"/>
      <c r="O80" s="40">
        <f>IF(OR(N80="",J80=""),"",N80*J80)</f>
        <v/>
      </c>
      <c r="P80" s="40">
        <f>IF(OR(N80="",O80=""),"",N80+O80)</f>
        <v/>
      </c>
      <c r="Q80" s="40">
        <f>IF(OR(K80="",N80=""),"",K80-N80)</f>
        <v/>
      </c>
      <c r="R80" s="41">
        <f>IF(OR(K80="",N80=""),"",IF(K80=0,0,N80/K80))</f>
        <v/>
      </c>
      <c r="S80" s="12">
        <f>IF(B80="","",IF(N80="","Nezačaté",IF(N80&lt;=K80,"V limite","Nad rozpočet")))</f>
        <v/>
      </c>
      <c r="T80" s="6" t="n"/>
    </row>
    <row r="81">
      <c r="A81" s="6" t="n"/>
      <c r="B81" s="6" t="n"/>
      <c r="C81" s="6" t="n"/>
      <c r="D81" s="6" t="n"/>
      <c r="E81" s="6" t="n"/>
      <c r="F81" s="6" t="n"/>
      <c r="G81" s="7" t="n"/>
      <c r="H81" s="6" t="n"/>
      <c r="I81" s="38" t="n"/>
      <c r="J81" s="42">
        <f>IF(B81="","",IFERROR(VLOOKUP(B81,'Číselníky'!$A$2:$C$9,3,FALSE),""))</f>
        <v/>
      </c>
      <c r="K81" s="43">
        <f>IF(OR(G81="",I81=""),"",G81*I81)</f>
        <v/>
      </c>
      <c r="L81" s="43">
        <f>IF(OR(K81="",J81=""),"",K81*J81)</f>
        <v/>
      </c>
      <c r="M81" s="43">
        <f>IF(OR(K81="",L81=""),"",K81+L81)</f>
        <v/>
      </c>
      <c r="N81" s="38" t="n"/>
      <c r="O81" s="43">
        <f>IF(OR(N81="",J81=""),"",N81*J81)</f>
        <v/>
      </c>
      <c r="P81" s="43">
        <f>IF(OR(N81="",O81=""),"",N81+O81)</f>
        <v/>
      </c>
      <c r="Q81" s="43">
        <f>IF(OR(K81="",N81=""),"",K81-N81)</f>
        <v/>
      </c>
      <c r="R81" s="44">
        <f>IF(OR(K81="",N81=""),"",IF(K81=0,0,N81/K81))</f>
        <v/>
      </c>
      <c r="S81" s="16">
        <f>IF(B81="","",IF(N81="","Nezačaté",IF(N81&lt;=K81,"V limite","Nad rozpočet")))</f>
        <v/>
      </c>
      <c r="T81" s="6" t="n"/>
    </row>
    <row r="82">
      <c r="A82" s="6" t="n"/>
      <c r="B82" s="6" t="n"/>
      <c r="C82" s="6" t="n"/>
      <c r="D82" s="6" t="n"/>
      <c r="E82" s="6" t="n"/>
      <c r="F82" s="6" t="n"/>
      <c r="G82" s="7" t="n"/>
      <c r="H82" s="6" t="n"/>
      <c r="I82" s="38" t="n"/>
      <c r="J82" s="39">
        <f>IF(B82="","",IFERROR(VLOOKUP(B82,'Číselníky'!$A$2:$C$9,3,FALSE),""))</f>
        <v/>
      </c>
      <c r="K82" s="40">
        <f>IF(OR(G82="",I82=""),"",G82*I82)</f>
        <v/>
      </c>
      <c r="L82" s="40">
        <f>IF(OR(K82="",J82=""),"",K82*J82)</f>
        <v/>
      </c>
      <c r="M82" s="40">
        <f>IF(OR(K82="",L82=""),"",K82+L82)</f>
        <v/>
      </c>
      <c r="N82" s="38" t="n"/>
      <c r="O82" s="40">
        <f>IF(OR(N82="",J82=""),"",N82*J82)</f>
        <v/>
      </c>
      <c r="P82" s="40">
        <f>IF(OR(N82="",O82=""),"",N82+O82)</f>
        <v/>
      </c>
      <c r="Q82" s="40">
        <f>IF(OR(K82="",N82=""),"",K82-N82)</f>
        <v/>
      </c>
      <c r="R82" s="41">
        <f>IF(OR(K82="",N82=""),"",IF(K82=0,0,N82/K82))</f>
        <v/>
      </c>
      <c r="S82" s="12">
        <f>IF(B82="","",IF(N82="","Nezačaté",IF(N82&lt;=K82,"V limite","Nad rozpočet")))</f>
        <v/>
      </c>
      <c r="T82" s="6" t="n"/>
    </row>
    <row r="83">
      <c r="A83" s="6" t="n"/>
      <c r="B83" s="6" t="n"/>
      <c r="C83" s="6" t="n"/>
      <c r="D83" s="6" t="n"/>
      <c r="E83" s="6" t="n"/>
      <c r="F83" s="6" t="n"/>
      <c r="G83" s="7" t="n"/>
      <c r="H83" s="6" t="n"/>
      <c r="I83" s="38" t="n"/>
      <c r="J83" s="42">
        <f>IF(B83="","",IFERROR(VLOOKUP(B83,'Číselníky'!$A$2:$C$9,3,FALSE),""))</f>
        <v/>
      </c>
      <c r="K83" s="43">
        <f>IF(OR(G83="",I83=""),"",G83*I83)</f>
        <v/>
      </c>
      <c r="L83" s="43">
        <f>IF(OR(K83="",J83=""),"",K83*J83)</f>
        <v/>
      </c>
      <c r="M83" s="43">
        <f>IF(OR(K83="",L83=""),"",K83+L83)</f>
        <v/>
      </c>
      <c r="N83" s="38" t="n"/>
      <c r="O83" s="43">
        <f>IF(OR(N83="",J83=""),"",N83*J83)</f>
        <v/>
      </c>
      <c r="P83" s="43">
        <f>IF(OR(N83="",O83=""),"",N83+O83)</f>
        <v/>
      </c>
      <c r="Q83" s="43">
        <f>IF(OR(K83="",N83=""),"",K83-N83)</f>
        <v/>
      </c>
      <c r="R83" s="44">
        <f>IF(OR(K83="",N83=""),"",IF(K83=0,0,N83/K83))</f>
        <v/>
      </c>
      <c r="S83" s="16">
        <f>IF(B83="","",IF(N83="","Nezačaté",IF(N83&lt;=K83,"V limite","Nad rozpočet")))</f>
        <v/>
      </c>
      <c r="T83" s="6" t="n"/>
    </row>
    <row r="84">
      <c r="A84" s="6" t="n"/>
      <c r="B84" s="6" t="n"/>
      <c r="C84" s="6" t="n"/>
      <c r="D84" s="6" t="n"/>
      <c r="E84" s="6" t="n"/>
      <c r="F84" s="6" t="n"/>
      <c r="G84" s="7" t="n"/>
      <c r="H84" s="6" t="n"/>
      <c r="I84" s="38" t="n"/>
      <c r="J84" s="39">
        <f>IF(B84="","",IFERROR(VLOOKUP(B84,'Číselníky'!$A$2:$C$9,3,FALSE),""))</f>
        <v/>
      </c>
      <c r="K84" s="40">
        <f>IF(OR(G84="",I84=""),"",G84*I84)</f>
        <v/>
      </c>
      <c r="L84" s="40">
        <f>IF(OR(K84="",J84=""),"",K84*J84)</f>
        <v/>
      </c>
      <c r="M84" s="40">
        <f>IF(OR(K84="",L84=""),"",K84+L84)</f>
        <v/>
      </c>
      <c r="N84" s="38" t="n"/>
      <c r="O84" s="40">
        <f>IF(OR(N84="",J84=""),"",N84*J84)</f>
        <v/>
      </c>
      <c r="P84" s="40">
        <f>IF(OR(N84="",O84=""),"",N84+O84)</f>
        <v/>
      </c>
      <c r="Q84" s="40">
        <f>IF(OR(K84="",N84=""),"",K84-N84)</f>
        <v/>
      </c>
      <c r="R84" s="41">
        <f>IF(OR(K84="",N84=""),"",IF(K84=0,0,N84/K84))</f>
        <v/>
      </c>
      <c r="S84" s="12">
        <f>IF(B84="","",IF(N84="","Nezačaté",IF(N84&lt;=K84,"V limite","Nad rozpočet")))</f>
        <v/>
      </c>
      <c r="T84" s="6" t="n"/>
    </row>
    <row r="85">
      <c r="A85" s="6" t="n"/>
      <c r="B85" s="6" t="n"/>
      <c r="C85" s="6" t="n"/>
      <c r="D85" s="6" t="n"/>
      <c r="E85" s="6" t="n"/>
      <c r="F85" s="6" t="n"/>
      <c r="G85" s="7" t="n"/>
      <c r="H85" s="6" t="n"/>
      <c r="I85" s="38" t="n"/>
      <c r="J85" s="42">
        <f>IF(B85="","",IFERROR(VLOOKUP(B85,'Číselníky'!$A$2:$C$9,3,FALSE),""))</f>
        <v/>
      </c>
      <c r="K85" s="43">
        <f>IF(OR(G85="",I85=""),"",G85*I85)</f>
        <v/>
      </c>
      <c r="L85" s="43">
        <f>IF(OR(K85="",J85=""),"",K85*J85)</f>
        <v/>
      </c>
      <c r="M85" s="43">
        <f>IF(OR(K85="",L85=""),"",K85+L85)</f>
        <v/>
      </c>
      <c r="N85" s="38" t="n"/>
      <c r="O85" s="43">
        <f>IF(OR(N85="",J85=""),"",N85*J85)</f>
        <v/>
      </c>
      <c r="P85" s="43">
        <f>IF(OR(N85="",O85=""),"",N85+O85)</f>
        <v/>
      </c>
      <c r="Q85" s="43">
        <f>IF(OR(K85="",N85=""),"",K85-N85)</f>
        <v/>
      </c>
      <c r="R85" s="44">
        <f>IF(OR(K85="",N85=""),"",IF(K85=0,0,N85/K85))</f>
        <v/>
      </c>
      <c r="S85" s="16">
        <f>IF(B85="","",IF(N85="","Nezačaté",IF(N85&lt;=K85,"V limite","Nad rozpočet")))</f>
        <v/>
      </c>
      <c r="T85" s="6" t="n"/>
    </row>
    <row r="86">
      <c r="A86" s="6" t="n"/>
      <c r="B86" s="6" t="n"/>
      <c r="C86" s="6" t="n"/>
      <c r="D86" s="6" t="n"/>
      <c r="E86" s="6" t="n"/>
      <c r="F86" s="6" t="n"/>
      <c r="G86" s="7" t="n"/>
      <c r="H86" s="6" t="n"/>
      <c r="I86" s="38" t="n"/>
      <c r="J86" s="39">
        <f>IF(B86="","",IFERROR(VLOOKUP(B86,'Číselníky'!$A$2:$C$9,3,FALSE),""))</f>
        <v/>
      </c>
      <c r="K86" s="40">
        <f>IF(OR(G86="",I86=""),"",G86*I86)</f>
        <v/>
      </c>
      <c r="L86" s="40">
        <f>IF(OR(K86="",J86=""),"",K86*J86)</f>
        <v/>
      </c>
      <c r="M86" s="40">
        <f>IF(OR(K86="",L86=""),"",K86+L86)</f>
        <v/>
      </c>
      <c r="N86" s="38" t="n"/>
      <c r="O86" s="40">
        <f>IF(OR(N86="",J86=""),"",N86*J86)</f>
        <v/>
      </c>
      <c r="P86" s="40">
        <f>IF(OR(N86="",O86=""),"",N86+O86)</f>
        <v/>
      </c>
      <c r="Q86" s="40">
        <f>IF(OR(K86="",N86=""),"",K86-N86)</f>
        <v/>
      </c>
      <c r="R86" s="41">
        <f>IF(OR(K86="",N86=""),"",IF(K86=0,0,N86/K86))</f>
        <v/>
      </c>
      <c r="S86" s="12">
        <f>IF(B86="","",IF(N86="","Nezačaté",IF(N86&lt;=K86,"V limite","Nad rozpočet")))</f>
        <v/>
      </c>
      <c r="T86" s="6" t="n"/>
    </row>
    <row r="87">
      <c r="A87" s="6" t="n"/>
      <c r="B87" s="6" t="n"/>
      <c r="C87" s="6" t="n"/>
      <c r="D87" s="6" t="n"/>
      <c r="E87" s="6" t="n"/>
      <c r="F87" s="6" t="n"/>
      <c r="G87" s="7" t="n"/>
      <c r="H87" s="6" t="n"/>
      <c r="I87" s="38" t="n"/>
      <c r="J87" s="42">
        <f>IF(B87="","",IFERROR(VLOOKUP(B87,'Číselníky'!$A$2:$C$9,3,FALSE),""))</f>
        <v/>
      </c>
      <c r="K87" s="43">
        <f>IF(OR(G87="",I87=""),"",G87*I87)</f>
        <v/>
      </c>
      <c r="L87" s="43">
        <f>IF(OR(K87="",J87=""),"",K87*J87)</f>
        <v/>
      </c>
      <c r="M87" s="43">
        <f>IF(OR(K87="",L87=""),"",K87+L87)</f>
        <v/>
      </c>
      <c r="N87" s="38" t="n"/>
      <c r="O87" s="43">
        <f>IF(OR(N87="",J87=""),"",N87*J87)</f>
        <v/>
      </c>
      <c r="P87" s="43">
        <f>IF(OR(N87="",O87=""),"",N87+O87)</f>
        <v/>
      </c>
      <c r="Q87" s="43">
        <f>IF(OR(K87="",N87=""),"",K87-N87)</f>
        <v/>
      </c>
      <c r="R87" s="44">
        <f>IF(OR(K87="",N87=""),"",IF(K87=0,0,N87/K87))</f>
        <v/>
      </c>
      <c r="S87" s="16">
        <f>IF(B87="","",IF(N87="","Nezačaté",IF(N87&lt;=K87,"V limite","Nad rozpočet")))</f>
        <v/>
      </c>
      <c r="T87" s="6" t="n"/>
    </row>
    <row r="88">
      <c r="A88" s="6" t="n"/>
      <c r="B88" s="6" t="n"/>
      <c r="C88" s="6" t="n"/>
      <c r="D88" s="6" t="n"/>
      <c r="E88" s="6" t="n"/>
      <c r="F88" s="6" t="n"/>
      <c r="G88" s="7" t="n"/>
      <c r="H88" s="6" t="n"/>
      <c r="I88" s="38" t="n"/>
      <c r="J88" s="39">
        <f>IF(B88="","",IFERROR(VLOOKUP(B88,'Číselníky'!$A$2:$C$9,3,FALSE),""))</f>
        <v/>
      </c>
      <c r="K88" s="40">
        <f>IF(OR(G88="",I88=""),"",G88*I88)</f>
        <v/>
      </c>
      <c r="L88" s="40">
        <f>IF(OR(K88="",J88=""),"",K88*J88)</f>
        <v/>
      </c>
      <c r="M88" s="40">
        <f>IF(OR(K88="",L88=""),"",K88+L88)</f>
        <v/>
      </c>
      <c r="N88" s="38" t="n"/>
      <c r="O88" s="40">
        <f>IF(OR(N88="",J88=""),"",N88*J88)</f>
        <v/>
      </c>
      <c r="P88" s="40">
        <f>IF(OR(N88="",O88=""),"",N88+O88)</f>
        <v/>
      </c>
      <c r="Q88" s="40">
        <f>IF(OR(K88="",N88=""),"",K88-N88)</f>
        <v/>
      </c>
      <c r="R88" s="41">
        <f>IF(OR(K88="",N88=""),"",IF(K88=0,0,N88/K88))</f>
        <v/>
      </c>
      <c r="S88" s="12">
        <f>IF(B88="","",IF(N88="","Nezačaté",IF(N88&lt;=K88,"V limite","Nad rozpočet")))</f>
        <v/>
      </c>
      <c r="T88" s="6" t="n"/>
    </row>
    <row r="89">
      <c r="A89" s="6" t="n"/>
      <c r="B89" s="6" t="n"/>
      <c r="C89" s="6" t="n"/>
      <c r="D89" s="6" t="n"/>
      <c r="E89" s="6" t="n"/>
      <c r="F89" s="6" t="n"/>
      <c r="G89" s="7" t="n"/>
      <c r="H89" s="6" t="n"/>
      <c r="I89" s="38" t="n"/>
      <c r="J89" s="42">
        <f>IF(B89="","",IFERROR(VLOOKUP(B89,'Číselníky'!$A$2:$C$9,3,FALSE),""))</f>
        <v/>
      </c>
      <c r="K89" s="43">
        <f>IF(OR(G89="",I89=""),"",G89*I89)</f>
        <v/>
      </c>
      <c r="L89" s="43">
        <f>IF(OR(K89="",J89=""),"",K89*J89)</f>
        <v/>
      </c>
      <c r="M89" s="43">
        <f>IF(OR(K89="",L89=""),"",K89+L89)</f>
        <v/>
      </c>
      <c r="N89" s="38" t="n"/>
      <c r="O89" s="43">
        <f>IF(OR(N89="",J89=""),"",N89*J89)</f>
        <v/>
      </c>
      <c r="P89" s="43">
        <f>IF(OR(N89="",O89=""),"",N89+O89)</f>
        <v/>
      </c>
      <c r="Q89" s="43">
        <f>IF(OR(K89="",N89=""),"",K89-N89)</f>
        <v/>
      </c>
      <c r="R89" s="44">
        <f>IF(OR(K89="",N89=""),"",IF(K89=0,0,N89/K89))</f>
        <v/>
      </c>
      <c r="S89" s="16">
        <f>IF(B89="","",IF(N89="","Nezačaté",IF(N89&lt;=K89,"V limite","Nad rozpočet")))</f>
        <v/>
      </c>
      <c r="T89" s="6" t="n"/>
    </row>
    <row r="90">
      <c r="A90" s="6" t="n"/>
      <c r="B90" s="6" t="n"/>
      <c r="C90" s="6" t="n"/>
      <c r="D90" s="6" t="n"/>
      <c r="E90" s="6" t="n"/>
      <c r="F90" s="6" t="n"/>
      <c r="G90" s="7" t="n"/>
      <c r="H90" s="6" t="n"/>
      <c r="I90" s="38" t="n"/>
      <c r="J90" s="39">
        <f>IF(B90="","",IFERROR(VLOOKUP(B90,'Číselníky'!$A$2:$C$9,3,FALSE),""))</f>
        <v/>
      </c>
      <c r="K90" s="40">
        <f>IF(OR(G90="",I90=""),"",G90*I90)</f>
        <v/>
      </c>
      <c r="L90" s="40">
        <f>IF(OR(K90="",J90=""),"",K90*J90)</f>
        <v/>
      </c>
      <c r="M90" s="40">
        <f>IF(OR(K90="",L90=""),"",K90+L90)</f>
        <v/>
      </c>
      <c r="N90" s="38" t="n"/>
      <c r="O90" s="40">
        <f>IF(OR(N90="",J90=""),"",N90*J90)</f>
        <v/>
      </c>
      <c r="P90" s="40">
        <f>IF(OR(N90="",O90=""),"",N90+O90)</f>
        <v/>
      </c>
      <c r="Q90" s="40">
        <f>IF(OR(K90="",N90=""),"",K90-N90)</f>
        <v/>
      </c>
      <c r="R90" s="41">
        <f>IF(OR(K90="",N90=""),"",IF(K90=0,0,N90/K90))</f>
        <v/>
      </c>
      <c r="S90" s="12">
        <f>IF(B90="","",IF(N90="","Nezačaté",IF(N90&lt;=K90,"V limite","Nad rozpočet")))</f>
        <v/>
      </c>
      <c r="T90" s="6" t="n"/>
    </row>
    <row r="91">
      <c r="A91" s="6" t="n"/>
      <c r="B91" s="6" t="n"/>
      <c r="C91" s="6" t="n"/>
      <c r="D91" s="6" t="n"/>
      <c r="E91" s="6" t="n"/>
      <c r="F91" s="6" t="n"/>
      <c r="G91" s="7" t="n"/>
      <c r="H91" s="6" t="n"/>
      <c r="I91" s="38" t="n"/>
      <c r="J91" s="42">
        <f>IF(B91="","",IFERROR(VLOOKUP(B91,'Číselníky'!$A$2:$C$9,3,FALSE),""))</f>
        <v/>
      </c>
      <c r="K91" s="43">
        <f>IF(OR(G91="",I91=""),"",G91*I91)</f>
        <v/>
      </c>
      <c r="L91" s="43">
        <f>IF(OR(K91="",J91=""),"",K91*J91)</f>
        <v/>
      </c>
      <c r="M91" s="43">
        <f>IF(OR(K91="",L91=""),"",K91+L91)</f>
        <v/>
      </c>
      <c r="N91" s="38" t="n"/>
      <c r="O91" s="43">
        <f>IF(OR(N91="",J91=""),"",N91*J91)</f>
        <v/>
      </c>
      <c r="P91" s="43">
        <f>IF(OR(N91="",O91=""),"",N91+O91)</f>
        <v/>
      </c>
      <c r="Q91" s="43">
        <f>IF(OR(K91="",N91=""),"",K91-N91)</f>
        <v/>
      </c>
      <c r="R91" s="44">
        <f>IF(OR(K91="",N91=""),"",IF(K91=0,0,N91/K91))</f>
        <v/>
      </c>
      <c r="S91" s="16">
        <f>IF(B91="","",IF(N91="","Nezačaté",IF(N91&lt;=K91,"V limite","Nad rozpočet")))</f>
        <v/>
      </c>
      <c r="T91" s="6" t="n"/>
    </row>
    <row r="92">
      <c r="A92" s="6" t="n"/>
      <c r="B92" s="6" t="n"/>
      <c r="C92" s="6" t="n"/>
      <c r="D92" s="6" t="n"/>
      <c r="E92" s="6" t="n"/>
      <c r="F92" s="6" t="n"/>
      <c r="G92" s="7" t="n"/>
      <c r="H92" s="6" t="n"/>
      <c r="I92" s="38" t="n"/>
      <c r="J92" s="39">
        <f>IF(B92="","",IFERROR(VLOOKUP(B92,'Číselníky'!$A$2:$C$9,3,FALSE),""))</f>
        <v/>
      </c>
      <c r="K92" s="40">
        <f>IF(OR(G92="",I92=""),"",G92*I92)</f>
        <v/>
      </c>
      <c r="L92" s="40">
        <f>IF(OR(K92="",J92=""),"",K92*J92)</f>
        <v/>
      </c>
      <c r="M92" s="40">
        <f>IF(OR(K92="",L92=""),"",K92+L92)</f>
        <v/>
      </c>
      <c r="N92" s="38" t="n"/>
      <c r="O92" s="40">
        <f>IF(OR(N92="",J92=""),"",N92*J92)</f>
        <v/>
      </c>
      <c r="P92" s="40">
        <f>IF(OR(N92="",O92=""),"",N92+O92)</f>
        <v/>
      </c>
      <c r="Q92" s="40">
        <f>IF(OR(K92="",N92=""),"",K92-N92)</f>
        <v/>
      </c>
      <c r="R92" s="41">
        <f>IF(OR(K92="",N92=""),"",IF(K92=0,0,N92/K92))</f>
        <v/>
      </c>
      <c r="S92" s="12">
        <f>IF(B92="","",IF(N92="","Nezačaté",IF(N92&lt;=K92,"V limite","Nad rozpočet")))</f>
        <v/>
      </c>
      <c r="T92" s="6" t="n"/>
    </row>
    <row r="93">
      <c r="A93" s="6" t="n"/>
      <c r="B93" s="6" t="n"/>
      <c r="C93" s="6" t="n"/>
      <c r="D93" s="6" t="n"/>
      <c r="E93" s="6" t="n"/>
      <c r="F93" s="6" t="n"/>
      <c r="G93" s="7" t="n"/>
      <c r="H93" s="6" t="n"/>
      <c r="I93" s="38" t="n"/>
      <c r="J93" s="42">
        <f>IF(B93="","",IFERROR(VLOOKUP(B93,'Číselníky'!$A$2:$C$9,3,FALSE),""))</f>
        <v/>
      </c>
      <c r="K93" s="43">
        <f>IF(OR(G93="",I93=""),"",G93*I93)</f>
        <v/>
      </c>
      <c r="L93" s="43">
        <f>IF(OR(K93="",J93=""),"",K93*J93)</f>
        <v/>
      </c>
      <c r="M93" s="43">
        <f>IF(OR(K93="",L93=""),"",K93+L93)</f>
        <v/>
      </c>
      <c r="N93" s="38" t="n"/>
      <c r="O93" s="43">
        <f>IF(OR(N93="",J93=""),"",N93*J93)</f>
        <v/>
      </c>
      <c r="P93" s="43">
        <f>IF(OR(N93="",O93=""),"",N93+O93)</f>
        <v/>
      </c>
      <c r="Q93" s="43">
        <f>IF(OR(K93="",N93=""),"",K93-N93)</f>
        <v/>
      </c>
      <c r="R93" s="44">
        <f>IF(OR(K93="",N93=""),"",IF(K93=0,0,N93/K93))</f>
        <v/>
      </c>
      <c r="S93" s="16">
        <f>IF(B93="","",IF(N93="","Nezačaté",IF(N93&lt;=K93,"V limite","Nad rozpočet")))</f>
        <v/>
      </c>
      <c r="T93" s="6" t="n"/>
    </row>
    <row r="94">
      <c r="A94" s="6" t="n"/>
      <c r="B94" s="6" t="n"/>
      <c r="C94" s="6" t="n"/>
      <c r="D94" s="6" t="n"/>
      <c r="E94" s="6" t="n"/>
      <c r="F94" s="6" t="n"/>
      <c r="G94" s="7" t="n"/>
      <c r="H94" s="6" t="n"/>
      <c r="I94" s="38" t="n"/>
      <c r="J94" s="39">
        <f>IF(B94="","",IFERROR(VLOOKUP(B94,'Číselníky'!$A$2:$C$9,3,FALSE),""))</f>
        <v/>
      </c>
      <c r="K94" s="40">
        <f>IF(OR(G94="",I94=""),"",G94*I94)</f>
        <v/>
      </c>
      <c r="L94" s="40">
        <f>IF(OR(K94="",J94=""),"",K94*J94)</f>
        <v/>
      </c>
      <c r="M94" s="40">
        <f>IF(OR(K94="",L94=""),"",K94+L94)</f>
        <v/>
      </c>
      <c r="N94" s="38" t="n"/>
      <c r="O94" s="40">
        <f>IF(OR(N94="",J94=""),"",N94*J94)</f>
        <v/>
      </c>
      <c r="P94" s="40">
        <f>IF(OR(N94="",O94=""),"",N94+O94)</f>
        <v/>
      </c>
      <c r="Q94" s="40">
        <f>IF(OR(K94="",N94=""),"",K94-N94)</f>
        <v/>
      </c>
      <c r="R94" s="41">
        <f>IF(OR(K94="",N94=""),"",IF(K94=0,0,N94/K94))</f>
        <v/>
      </c>
      <c r="S94" s="12">
        <f>IF(B94="","",IF(N94="","Nezačaté",IF(N94&lt;=K94,"V limite","Nad rozpočet")))</f>
        <v/>
      </c>
      <c r="T94" s="6" t="n"/>
    </row>
    <row r="95">
      <c r="A95" s="6" t="n"/>
      <c r="B95" s="6" t="n"/>
      <c r="C95" s="6" t="n"/>
      <c r="D95" s="6" t="n"/>
      <c r="E95" s="6" t="n"/>
      <c r="F95" s="6" t="n"/>
      <c r="G95" s="7" t="n"/>
      <c r="H95" s="6" t="n"/>
      <c r="I95" s="38" t="n"/>
      <c r="J95" s="42">
        <f>IF(B95="","",IFERROR(VLOOKUP(B95,'Číselníky'!$A$2:$C$9,3,FALSE),""))</f>
        <v/>
      </c>
      <c r="K95" s="43">
        <f>IF(OR(G95="",I95=""),"",G95*I95)</f>
        <v/>
      </c>
      <c r="L95" s="43">
        <f>IF(OR(K95="",J95=""),"",K95*J95)</f>
        <v/>
      </c>
      <c r="M95" s="43">
        <f>IF(OR(K95="",L95=""),"",K95+L95)</f>
        <v/>
      </c>
      <c r="N95" s="38" t="n"/>
      <c r="O95" s="43">
        <f>IF(OR(N95="",J95=""),"",N95*J95)</f>
        <v/>
      </c>
      <c r="P95" s="43">
        <f>IF(OR(N95="",O95=""),"",N95+O95)</f>
        <v/>
      </c>
      <c r="Q95" s="43">
        <f>IF(OR(K95="",N95=""),"",K95-N95)</f>
        <v/>
      </c>
      <c r="R95" s="44">
        <f>IF(OR(K95="",N95=""),"",IF(K95=0,0,N95/K95))</f>
        <v/>
      </c>
      <c r="S95" s="16">
        <f>IF(B95="","",IF(N95="","Nezačaté",IF(N95&lt;=K95,"V limite","Nad rozpočet")))</f>
        <v/>
      </c>
      <c r="T95" s="6" t="n"/>
    </row>
    <row r="96">
      <c r="A96" s="6" t="n"/>
      <c r="B96" s="6" t="n"/>
      <c r="C96" s="6" t="n"/>
      <c r="D96" s="6" t="n"/>
      <c r="E96" s="6" t="n"/>
      <c r="F96" s="6" t="n"/>
      <c r="G96" s="7" t="n"/>
      <c r="H96" s="6" t="n"/>
      <c r="I96" s="38" t="n"/>
      <c r="J96" s="39">
        <f>IF(B96="","",IFERROR(VLOOKUP(B96,'Číselníky'!$A$2:$C$9,3,FALSE),""))</f>
        <v/>
      </c>
      <c r="K96" s="40">
        <f>IF(OR(G96="",I96=""),"",G96*I96)</f>
        <v/>
      </c>
      <c r="L96" s="40">
        <f>IF(OR(K96="",J96=""),"",K96*J96)</f>
        <v/>
      </c>
      <c r="M96" s="40">
        <f>IF(OR(K96="",L96=""),"",K96+L96)</f>
        <v/>
      </c>
      <c r="N96" s="38" t="n"/>
      <c r="O96" s="40">
        <f>IF(OR(N96="",J96=""),"",N96*J96)</f>
        <v/>
      </c>
      <c r="P96" s="40">
        <f>IF(OR(N96="",O96=""),"",N96+O96)</f>
        <v/>
      </c>
      <c r="Q96" s="40">
        <f>IF(OR(K96="",N96=""),"",K96-N96)</f>
        <v/>
      </c>
      <c r="R96" s="41">
        <f>IF(OR(K96="",N96=""),"",IF(K96=0,0,N96/K96))</f>
        <v/>
      </c>
      <c r="S96" s="12">
        <f>IF(B96="","",IF(N96="","Nezačaté",IF(N96&lt;=K96,"V limite","Nad rozpočet")))</f>
        <v/>
      </c>
      <c r="T96" s="6" t="n"/>
    </row>
    <row r="97">
      <c r="A97" s="6" t="n"/>
      <c r="B97" s="6" t="n"/>
      <c r="C97" s="6" t="n"/>
      <c r="D97" s="6" t="n"/>
      <c r="E97" s="6" t="n"/>
      <c r="F97" s="6" t="n"/>
      <c r="G97" s="7" t="n"/>
      <c r="H97" s="6" t="n"/>
      <c r="I97" s="38" t="n"/>
      <c r="J97" s="42">
        <f>IF(B97="","",IFERROR(VLOOKUP(B97,'Číselníky'!$A$2:$C$9,3,FALSE),""))</f>
        <v/>
      </c>
      <c r="K97" s="43">
        <f>IF(OR(G97="",I97=""),"",G97*I97)</f>
        <v/>
      </c>
      <c r="L97" s="43">
        <f>IF(OR(K97="",J97=""),"",K97*J97)</f>
        <v/>
      </c>
      <c r="M97" s="43">
        <f>IF(OR(K97="",L97=""),"",K97+L97)</f>
        <v/>
      </c>
      <c r="N97" s="38" t="n"/>
      <c r="O97" s="43">
        <f>IF(OR(N97="",J97=""),"",N97*J97)</f>
        <v/>
      </c>
      <c r="P97" s="43">
        <f>IF(OR(N97="",O97=""),"",N97+O97)</f>
        <v/>
      </c>
      <c r="Q97" s="43">
        <f>IF(OR(K97="",N97=""),"",K97-N97)</f>
        <v/>
      </c>
      <c r="R97" s="44">
        <f>IF(OR(K97="",N97=""),"",IF(K97=0,0,N97/K97))</f>
        <v/>
      </c>
      <c r="S97" s="16">
        <f>IF(B97="","",IF(N97="","Nezačaté",IF(N97&lt;=K97,"V limite","Nad rozpočet")))</f>
        <v/>
      </c>
      <c r="T97" s="6" t="n"/>
    </row>
    <row r="98">
      <c r="A98" s="6" t="n"/>
      <c r="B98" s="6" t="n"/>
      <c r="C98" s="6" t="n"/>
      <c r="D98" s="6" t="n"/>
      <c r="E98" s="6" t="n"/>
      <c r="F98" s="6" t="n"/>
      <c r="G98" s="7" t="n"/>
      <c r="H98" s="6" t="n"/>
      <c r="I98" s="38" t="n"/>
      <c r="J98" s="39">
        <f>IF(B98="","",IFERROR(VLOOKUP(B98,'Číselníky'!$A$2:$C$9,3,FALSE),""))</f>
        <v/>
      </c>
      <c r="K98" s="40">
        <f>IF(OR(G98="",I98=""),"",G98*I98)</f>
        <v/>
      </c>
      <c r="L98" s="40">
        <f>IF(OR(K98="",J98=""),"",K98*J98)</f>
        <v/>
      </c>
      <c r="M98" s="40">
        <f>IF(OR(K98="",L98=""),"",K98+L98)</f>
        <v/>
      </c>
      <c r="N98" s="38" t="n"/>
      <c r="O98" s="40">
        <f>IF(OR(N98="",J98=""),"",N98*J98)</f>
        <v/>
      </c>
      <c r="P98" s="40">
        <f>IF(OR(N98="",O98=""),"",N98+O98)</f>
        <v/>
      </c>
      <c r="Q98" s="40">
        <f>IF(OR(K98="",N98=""),"",K98-N98)</f>
        <v/>
      </c>
      <c r="R98" s="41">
        <f>IF(OR(K98="",N98=""),"",IF(K98=0,0,N98/K98))</f>
        <v/>
      </c>
      <c r="S98" s="12">
        <f>IF(B98="","",IF(N98="","Nezačaté",IF(N98&lt;=K98,"V limite","Nad rozpočet")))</f>
        <v/>
      </c>
      <c r="T98" s="6" t="n"/>
    </row>
    <row r="99">
      <c r="A99" s="6" t="n"/>
      <c r="B99" s="6" t="n"/>
      <c r="C99" s="6" t="n"/>
      <c r="D99" s="6" t="n"/>
      <c r="E99" s="6" t="n"/>
      <c r="F99" s="6" t="n"/>
      <c r="G99" s="7" t="n"/>
      <c r="H99" s="6" t="n"/>
      <c r="I99" s="38" t="n"/>
      <c r="J99" s="42">
        <f>IF(B99="","",IFERROR(VLOOKUP(B99,'Číselníky'!$A$2:$C$9,3,FALSE),""))</f>
        <v/>
      </c>
      <c r="K99" s="43">
        <f>IF(OR(G99="",I99=""),"",G99*I99)</f>
        <v/>
      </c>
      <c r="L99" s="43">
        <f>IF(OR(K99="",J99=""),"",K99*J99)</f>
        <v/>
      </c>
      <c r="M99" s="43">
        <f>IF(OR(K99="",L99=""),"",K99+L99)</f>
        <v/>
      </c>
      <c r="N99" s="38" t="n"/>
      <c r="O99" s="43">
        <f>IF(OR(N99="",J99=""),"",N99*J99)</f>
        <v/>
      </c>
      <c r="P99" s="43">
        <f>IF(OR(N99="",O99=""),"",N99+O99)</f>
        <v/>
      </c>
      <c r="Q99" s="43">
        <f>IF(OR(K99="",N99=""),"",K99-N99)</f>
        <v/>
      </c>
      <c r="R99" s="44">
        <f>IF(OR(K99="",N99=""),"",IF(K99=0,0,N99/K99))</f>
        <v/>
      </c>
      <c r="S99" s="16">
        <f>IF(B99="","",IF(N99="","Nezačaté",IF(N99&lt;=K99,"V limite","Nad rozpočet")))</f>
        <v/>
      </c>
      <c r="T99" s="6" t="n"/>
    </row>
    <row r="100">
      <c r="A100" s="6" t="n"/>
      <c r="B100" s="6" t="n"/>
      <c r="C100" s="6" t="n"/>
      <c r="D100" s="6" t="n"/>
      <c r="E100" s="6" t="n"/>
      <c r="F100" s="6" t="n"/>
      <c r="G100" s="7" t="n"/>
      <c r="H100" s="6" t="n"/>
      <c r="I100" s="38" t="n"/>
      <c r="J100" s="39">
        <f>IF(B100="","",IFERROR(VLOOKUP(B100,'Číselníky'!$A$2:$C$9,3,FALSE),""))</f>
        <v/>
      </c>
      <c r="K100" s="40">
        <f>IF(OR(G100="",I100=""),"",G100*I100)</f>
        <v/>
      </c>
      <c r="L100" s="40">
        <f>IF(OR(K100="",J100=""),"",K100*J100)</f>
        <v/>
      </c>
      <c r="M100" s="40">
        <f>IF(OR(K100="",L100=""),"",K100+L100)</f>
        <v/>
      </c>
      <c r="N100" s="38" t="n"/>
      <c r="O100" s="40">
        <f>IF(OR(N100="",J100=""),"",N100*J100)</f>
        <v/>
      </c>
      <c r="P100" s="40">
        <f>IF(OR(N100="",O100=""),"",N100+O100)</f>
        <v/>
      </c>
      <c r="Q100" s="40">
        <f>IF(OR(K100="",N100=""),"",K100-N100)</f>
        <v/>
      </c>
      <c r="R100" s="41">
        <f>IF(OR(K100="",N100=""),"",IF(K100=0,0,N100/K100))</f>
        <v/>
      </c>
      <c r="S100" s="12">
        <f>IF(B100="","",IF(N100="","Nezačaté",IF(N100&lt;=K100,"V limite","Nad rozpočet")))</f>
        <v/>
      </c>
      <c r="T100" s="6" t="n"/>
    </row>
    <row r="101">
      <c r="A101" s="6" t="n"/>
      <c r="B101" s="6" t="n"/>
      <c r="C101" s="6" t="n"/>
      <c r="D101" s="6" t="n"/>
      <c r="E101" s="6" t="n"/>
      <c r="F101" s="6" t="n"/>
      <c r="G101" s="7" t="n"/>
      <c r="H101" s="6" t="n"/>
      <c r="I101" s="38" t="n"/>
      <c r="J101" s="42">
        <f>IF(B101="","",IFERROR(VLOOKUP(B101,'Číselníky'!$A$2:$C$9,3,FALSE),""))</f>
        <v/>
      </c>
      <c r="K101" s="43">
        <f>IF(OR(G101="",I101=""),"",G101*I101)</f>
        <v/>
      </c>
      <c r="L101" s="43">
        <f>IF(OR(K101="",J101=""),"",K101*J101)</f>
        <v/>
      </c>
      <c r="M101" s="43">
        <f>IF(OR(K101="",L101=""),"",K101+L101)</f>
        <v/>
      </c>
      <c r="N101" s="38" t="n"/>
      <c r="O101" s="43">
        <f>IF(OR(N101="",J101=""),"",N101*J101)</f>
        <v/>
      </c>
      <c r="P101" s="43">
        <f>IF(OR(N101="",O101=""),"",N101+O101)</f>
        <v/>
      </c>
      <c r="Q101" s="43">
        <f>IF(OR(K101="",N101=""),"",K101-N101)</f>
        <v/>
      </c>
      <c r="R101" s="44">
        <f>IF(OR(K101="",N101=""),"",IF(K101=0,0,N101/K101))</f>
        <v/>
      </c>
      <c r="S101" s="16">
        <f>IF(B101="","",IF(N101="","Nezačaté",IF(N101&lt;=K101,"V limite","Nad rozpočet")))</f>
        <v/>
      </c>
      <c r="T101" s="6" t="n"/>
    </row>
    <row r="102">
      <c r="A102" s="6" t="n"/>
      <c r="B102" s="6" t="n"/>
      <c r="C102" s="6" t="n"/>
      <c r="D102" s="6" t="n"/>
      <c r="E102" s="6" t="n"/>
      <c r="F102" s="6" t="n"/>
      <c r="G102" s="7" t="n"/>
      <c r="H102" s="6" t="n"/>
      <c r="I102" s="38" t="n"/>
      <c r="J102" s="39">
        <f>IF(B102="","",IFERROR(VLOOKUP(B102,'Číselníky'!$A$2:$C$9,3,FALSE),""))</f>
        <v/>
      </c>
      <c r="K102" s="40">
        <f>IF(OR(G102="",I102=""),"",G102*I102)</f>
        <v/>
      </c>
      <c r="L102" s="40">
        <f>IF(OR(K102="",J102=""),"",K102*J102)</f>
        <v/>
      </c>
      <c r="M102" s="40">
        <f>IF(OR(K102="",L102=""),"",K102+L102)</f>
        <v/>
      </c>
      <c r="N102" s="38" t="n"/>
      <c r="O102" s="40">
        <f>IF(OR(N102="",J102=""),"",N102*J102)</f>
        <v/>
      </c>
      <c r="P102" s="40">
        <f>IF(OR(N102="",O102=""),"",N102+O102)</f>
        <v/>
      </c>
      <c r="Q102" s="40">
        <f>IF(OR(K102="",N102=""),"",K102-N102)</f>
        <v/>
      </c>
      <c r="R102" s="41">
        <f>IF(OR(K102="",N102=""),"",IF(K102=0,0,N102/K102))</f>
        <v/>
      </c>
      <c r="S102" s="12">
        <f>IF(B102="","",IF(N102="","Nezačaté",IF(N102&lt;=K102,"V limite","Nad rozpočet")))</f>
        <v/>
      </c>
      <c r="T102" s="6" t="n"/>
    </row>
    <row r="103">
      <c r="A103" s="6" t="n"/>
      <c r="B103" s="6" t="n"/>
      <c r="C103" s="6" t="n"/>
      <c r="D103" s="6" t="n"/>
      <c r="E103" s="6" t="n"/>
      <c r="F103" s="6" t="n"/>
      <c r="G103" s="7" t="n"/>
      <c r="H103" s="6" t="n"/>
      <c r="I103" s="38" t="n"/>
      <c r="J103" s="42">
        <f>IF(B103="","",IFERROR(VLOOKUP(B103,'Číselníky'!$A$2:$C$9,3,FALSE),""))</f>
        <v/>
      </c>
      <c r="K103" s="43">
        <f>IF(OR(G103="",I103=""),"",G103*I103)</f>
        <v/>
      </c>
      <c r="L103" s="43">
        <f>IF(OR(K103="",J103=""),"",K103*J103)</f>
        <v/>
      </c>
      <c r="M103" s="43">
        <f>IF(OR(K103="",L103=""),"",K103+L103)</f>
        <v/>
      </c>
      <c r="N103" s="38" t="n"/>
      <c r="O103" s="43">
        <f>IF(OR(N103="",J103=""),"",N103*J103)</f>
        <v/>
      </c>
      <c r="P103" s="43">
        <f>IF(OR(N103="",O103=""),"",N103+O103)</f>
        <v/>
      </c>
      <c r="Q103" s="43">
        <f>IF(OR(K103="",N103=""),"",K103-N103)</f>
        <v/>
      </c>
      <c r="R103" s="44">
        <f>IF(OR(K103="",N103=""),"",IF(K103=0,0,N103/K103))</f>
        <v/>
      </c>
      <c r="S103" s="16">
        <f>IF(B103="","",IF(N103="","Nezačaté",IF(N103&lt;=K103,"V limite","Nad rozpočet")))</f>
        <v/>
      </c>
      <c r="T103" s="6" t="n"/>
    </row>
    <row r="104">
      <c r="A104" s="6" t="n"/>
      <c r="B104" s="6" t="n"/>
      <c r="C104" s="6" t="n"/>
      <c r="D104" s="6" t="n"/>
      <c r="E104" s="6" t="n"/>
      <c r="F104" s="6" t="n"/>
      <c r="G104" s="7" t="n"/>
      <c r="H104" s="6" t="n"/>
      <c r="I104" s="38" t="n"/>
      <c r="J104" s="39">
        <f>IF(B104="","",IFERROR(VLOOKUP(B104,'Číselníky'!$A$2:$C$9,3,FALSE),""))</f>
        <v/>
      </c>
      <c r="K104" s="40">
        <f>IF(OR(G104="",I104=""),"",G104*I104)</f>
        <v/>
      </c>
      <c r="L104" s="40">
        <f>IF(OR(K104="",J104=""),"",K104*J104)</f>
        <v/>
      </c>
      <c r="M104" s="40">
        <f>IF(OR(K104="",L104=""),"",K104+L104)</f>
        <v/>
      </c>
      <c r="N104" s="38" t="n"/>
      <c r="O104" s="40">
        <f>IF(OR(N104="",J104=""),"",N104*J104)</f>
        <v/>
      </c>
      <c r="P104" s="40">
        <f>IF(OR(N104="",O104=""),"",N104+O104)</f>
        <v/>
      </c>
      <c r="Q104" s="40">
        <f>IF(OR(K104="",N104=""),"",K104-N104)</f>
        <v/>
      </c>
      <c r="R104" s="41">
        <f>IF(OR(K104="",N104=""),"",IF(K104=0,0,N104/K104))</f>
        <v/>
      </c>
      <c r="S104" s="12">
        <f>IF(B104="","",IF(N104="","Nezačaté",IF(N104&lt;=K104,"V limite","Nad rozpočet")))</f>
        <v/>
      </c>
      <c r="T104" s="6" t="n"/>
    </row>
    <row r="105">
      <c r="A105" s="6" t="n"/>
      <c r="B105" s="6" t="n"/>
      <c r="C105" s="6" t="n"/>
      <c r="D105" s="6" t="n"/>
      <c r="E105" s="6" t="n"/>
      <c r="F105" s="6" t="n"/>
      <c r="G105" s="7" t="n"/>
      <c r="H105" s="6" t="n"/>
      <c r="I105" s="38" t="n"/>
      <c r="J105" s="42">
        <f>IF(B105="","",IFERROR(VLOOKUP(B105,'Číselníky'!$A$2:$C$9,3,FALSE),""))</f>
        <v/>
      </c>
      <c r="K105" s="43">
        <f>IF(OR(G105="",I105=""),"",G105*I105)</f>
        <v/>
      </c>
      <c r="L105" s="43">
        <f>IF(OR(K105="",J105=""),"",K105*J105)</f>
        <v/>
      </c>
      <c r="M105" s="43">
        <f>IF(OR(K105="",L105=""),"",K105+L105)</f>
        <v/>
      </c>
      <c r="N105" s="38" t="n"/>
      <c r="O105" s="43">
        <f>IF(OR(N105="",J105=""),"",N105*J105)</f>
        <v/>
      </c>
      <c r="P105" s="43">
        <f>IF(OR(N105="",O105=""),"",N105+O105)</f>
        <v/>
      </c>
      <c r="Q105" s="43">
        <f>IF(OR(K105="",N105=""),"",K105-N105)</f>
        <v/>
      </c>
      <c r="R105" s="44">
        <f>IF(OR(K105="",N105=""),"",IF(K105=0,0,N105/K105))</f>
        <v/>
      </c>
      <c r="S105" s="16">
        <f>IF(B105="","",IF(N105="","Nezačaté",IF(N105&lt;=K105,"V limite","Nad rozpočet")))</f>
        <v/>
      </c>
      <c r="T105" s="6" t="n"/>
    </row>
    <row r="106">
      <c r="A106" s="17" t="inlineStr">
        <is>
          <t>Súčet / priemer</t>
        </is>
      </c>
      <c r="B106" s="18" t="n"/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45">
        <f>SUM(K6:K105)</f>
        <v/>
      </c>
      <c r="L106" s="45">
        <f>SUM(L6:L105)</f>
        <v/>
      </c>
      <c r="M106" s="45">
        <f>SUM(M6:M105)</f>
        <v/>
      </c>
      <c r="N106" s="45">
        <f>SUM(N6:N105)</f>
        <v/>
      </c>
      <c r="O106" s="45">
        <f>SUM(O6:O105)</f>
        <v/>
      </c>
      <c r="P106" s="45">
        <f>SUM(P6:P105)</f>
        <v/>
      </c>
      <c r="Q106" s="45">
        <f>SUM(Q6:Q105)</f>
        <v/>
      </c>
      <c r="R106" s="46">
        <f>IFERROR(AVERAGE(R6:R105),0)</f>
        <v/>
      </c>
      <c r="S106" s="18" t="n"/>
      <c r="T106" s="18" t="n"/>
    </row>
  </sheetData>
  <mergeCells count="1">
    <mergeCell ref="A1:T1"/>
  </mergeCells>
  <conditionalFormatting sqref="Q6:Q105">
    <cfRule type="expression" priority="1" dxfId="0" stopIfTrue="1">
      <formula>Q6&gt;0</formula>
    </cfRule>
    <cfRule type="expression" priority="2" dxfId="1" stopIfTrue="1">
      <formula>Q6&lt;0</formula>
    </cfRule>
  </conditionalFormatting>
  <conditionalFormatting sqref="S6:S105">
    <cfRule type="expression" priority="3" dxfId="2" stopIfTrue="1">
      <formula>S6="Nad rozpočet"</formula>
    </cfRule>
    <cfRule type="expression" priority="4" dxfId="3" stopIfTrue="1">
      <formula>S6="V limite"</formula>
    </cfRule>
  </conditionalFormatting>
  <dataValidations count="3">
    <dataValidation sqref="B6:B105" showErrorMessage="1" showInputMessage="1" allowBlank="1" type="list">
      <formula1>='Číselníky'!$A$2:$A$9</formula1>
    </dataValidation>
    <dataValidation sqref="H6:H105" showErrorMessage="1" showInputMessage="1" allowBlank="1" type="list">
      <formula1>='Číselníky'!$G$2:$G$5</formula1>
    </dataValidation>
    <dataValidation sqref="E6:E105" showErrorMessage="1" showInputMessage="1" allowBlank="1" type="list">
      <formula1>='Číselníky'!$I$2:$I$10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3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9" customWidth="1" min="2" max="2"/>
    <col width="19" customWidth="1" min="3" max="3"/>
    <col width="19" customWidth="1" min="4" max="4"/>
    <col width="4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28" customHeight="1">
      <c r="A1" s="1" t="inlineStr">
        <is>
          <t>Súhrn projektu – Digitalizácia interných procesov</t>
        </is>
      </c>
    </row>
    <row r="2"/>
    <row r="3">
      <c r="A3" s="2" t="inlineStr">
        <is>
          <t>Kľúčové ukazovatele projektu</t>
        </is>
      </c>
      <c r="B3" s="21" t="n"/>
    </row>
    <row r="4">
      <c r="A4" s="22" t="inlineStr">
        <is>
          <t>Celkový plán bez DPH</t>
        </is>
      </c>
      <c r="B4" s="47">
        <f>SUM('Rozpočet'!$K$6:$K$105)</f>
        <v/>
      </c>
    </row>
    <row r="5">
      <c r="A5" s="22" t="inlineStr">
        <is>
          <t>Celková skutočnosť bez DPH</t>
        </is>
      </c>
      <c r="B5" s="47">
        <f>SUM('Rozpočet'!$N$6:$N$105)</f>
        <v/>
      </c>
    </row>
    <row r="6">
      <c r="A6" s="22" t="inlineStr">
        <is>
          <t>Celkový plán s DPH</t>
        </is>
      </c>
      <c r="B6" s="47">
        <f>SUM('Rozpočet'!$M$6:$M$105)</f>
        <v/>
      </c>
    </row>
    <row r="7">
      <c r="A7" s="22" t="inlineStr">
        <is>
          <t>Celková skutočnosť s DPH</t>
        </is>
      </c>
      <c r="B7" s="47">
        <f>SUM('Rozpočet'!$P$6:$P$105)</f>
        <v/>
      </c>
    </row>
    <row r="8">
      <c r="A8" s="22" t="inlineStr">
        <is>
          <t>Zostávajúci rozpočet</t>
        </is>
      </c>
      <c r="B8" s="47">
        <f>B4-B5</f>
        <v/>
      </c>
    </row>
    <row r="9">
      <c r="A9" s="22" t="inlineStr">
        <is>
          <t>Celkové percento čerpania</t>
        </is>
      </c>
      <c r="B9" s="48">
        <f>IF(B4=0,0,B5/B4)</f>
        <v/>
      </c>
    </row>
    <row r="10">
      <c r="A10" s="22" t="inlineStr">
        <is>
          <t>Počet položiek nad rozpočtom</t>
        </is>
      </c>
      <c r="B10" s="25">
        <f>COUNTIF('Rozpočet'!$S$6:$S$105,"Nad rozpočet")</f>
        <v/>
      </c>
    </row>
    <row r="11">
      <c r="A11" s="22" t="inlineStr">
        <is>
          <t>Počet nezačatých položiek</t>
        </is>
      </c>
      <c r="B11" s="25">
        <f>COUNTIF('Rozpočet'!$S$6:$S$105,"Nezačaté")</f>
        <v/>
      </c>
    </row>
    <row r="12">
      <c r="A12" s="22" t="inlineStr">
        <is>
          <t>Priemerné percento čerpania</t>
        </is>
      </c>
      <c r="B12" s="48">
        <f>IFERROR(AVERAGE('Rozpočet'!$R$6:$R$105),0)</f>
        <v/>
      </c>
    </row>
    <row r="13"/>
    <row r="14">
      <c r="A14" s="2" t="inlineStr">
        <is>
          <t>Prehľad podľa kategórie</t>
        </is>
      </c>
    </row>
    <row r="15">
      <c r="A15" s="26" t="inlineStr">
        <is>
          <t>Kategória</t>
        </is>
      </c>
      <c r="B15" s="26" t="inlineStr">
        <is>
          <t>Plán bez DPH</t>
        </is>
      </c>
      <c r="C15" s="26" t="inlineStr">
        <is>
          <t>Skutočnosť bez DPH</t>
        </is>
      </c>
      <c r="D15" s="26" t="inlineStr">
        <is>
          <t>Odchýlka bez DPH</t>
        </is>
      </c>
    </row>
    <row r="16">
      <c r="A16" s="27">
        <f>'Číselníky'!A2</f>
        <v/>
      </c>
      <c r="B16" s="40">
        <f>SUMIF('Rozpočet'!$B$6:$B$105,A16,'Rozpočet'!$K$6:$K$105)</f>
        <v/>
      </c>
      <c r="C16" s="40">
        <f>SUMIF('Rozpočet'!$B$6:$B$105,A16,'Rozpočet'!$N$6:$N$105)</f>
        <v/>
      </c>
      <c r="D16" s="40">
        <f>B16-C16</f>
        <v/>
      </c>
    </row>
    <row r="17">
      <c r="A17" s="28">
        <f>'Číselníky'!A3</f>
        <v/>
      </c>
      <c r="B17" s="43">
        <f>SUMIF('Rozpočet'!$B$6:$B$105,A17,'Rozpočet'!$K$6:$K$105)</f>
        <v/>
      </c>
      <c r="C17" s="43">
        <f>SUMIF('Rozpočet'!$B$6:$B$105,A17,'Rozpočet'!$N$6:$N$105)</f>
        <v/>
      </c>
      <c r="D17" s="43">
        <f>B17-C17</f>
        <v/>
      </c>
    </row>
    <row r="18">
      <c r="A18" s="27">
        <f>'Číselníky'!A4</f>
        <v/>
      </c>
      <c r="B18" s="40">
        <f>SUMIF('Rozpočet'!$B$6:$B$105,A18,'Rozpočet'!$K$6:$K$105)</f>
        <v/>
      </c>
      <c r="C18" s="40">
        <f>SUMIF('Rozpočet'!$B$6:$B$105,A18,'Rozpočet'!$N$6:$N$105)</f>
        <v/>
      </c>
      <c r="D18" s="40">
        <f>B18-C18</f>
        <v/>
      </c>
    </row>
    <row r="19">
      <c r="A19" s="28">
        <f>'Číselníky'!A5</f>
        <v/>
      </c>
      <c r="B19" s="43">
        <f>SUMIF('Rozpočet'!$B$6:$B$105,A19,'Rozpočet'!$K$6:$K$105)</f>
        <v/>
      </c>
      <c r="C19" s="43">
        <f>SUMIF('Rozpočet'!$B$6:$B$105,A19,'Rozpočet'!$N$6:$N$105)</f>
        <v/>
      </c>
      <c r="D19" s="43">
        <f>B19-C19</f>
        <v/>
      </c>
    </row>
    <row r="20">
      <c r="A20" s="27">
        <f>'Číselníky'!A6</f>
        <v/>
      </c>
      <c r="B20" s="40">
        <f>SUMIF('Rozpočet'!$B$6:$B$105,A20,'Rozpočet'!$K$6:$K$105)</f>
        <v/>
      </c>
      <c r="C20" s="40">
        <f>SUMIF('Rozpočet'!$B$6:$B$105,A20,'Rozpočet'!$N$6:$N$105)</f>
        <v/>
      </c>
      <c r="D20" s="40">
        <f>B20-C20</f>
        <v/>
      </c>
    </row>
    <row r="21">
      <c r="A21" s="28">
        <f>'Číselníky'!A7</f>
        <v/>
      </c>
      <c r="B21" s="43">
        <f>SUMIF('Rozpočet'!$B$6:$B$105,A21,'Rozpočet'!$K$6:$K$105)</f>
        <v/>
      </c>
      <c r="C21" s="43">
        <f>SUMIF('Rozpočet'!$B$6:$B$105,A21,'Rozpočet'!$N$6:$N$105)</f>
        <v/>
      </c>
      <c r="D21" s="43">
        <f>B21-C21</f>
        <v/>
      </c>
    </row>
    <row r="22">
      <c r="A22" s="27">
        <f>'Číselníky'!A8</f>
        <v/>
      </c>
      <c r="B22" s="40">
        <f>SUMIF('Rozpočet'!$B$6:$B$105,A22,'Rozpočet'!$K$6:$K$105)</f>
        <v/>
      </c>
      <c r="C22" s="40">
        <f>SUMIF('Rozpočet'!$B$6:$B$105,A22,'Rozpočet'!$N$6:$N$105)</f>
        <v/>
      </c>
      <c r="D22" s="40">
        <f>B22-C22</f>
        <v/>
      </c>
    </row>
    <row r="23">
      <c r="A23" s="28">
        <f>'Číselníky'!A9</f>
        <v/>
      </c>
      <c r="B23" s="43">
        <f>SUMIF('Rozpočet'!$B$6:$B$105,A23,'Rozpočet'!$K$6:$K$105)</f>
        <v/>
      </c>
      <c r="C23" s="43">
        <f>SUMIF('Rozpočet'!$B$6:$B$105,A23,'Rozpočet'!$N$6:$N$105)</f>
        <v/>
      </c>
      <c r="D23" s="43">
        <f>B23-C23</f>
        <v/>
      </c>
    </row>
  </sheetData>
  <mergeCells count="1">
    <mergeCell ref="A1:M1"/>
  </mergeCells>
  <conditionalFormatting sqref="D16:D23">
    <cfRule type="expression" priority="1" dxfId="3" stopIfTrue="1">
      <formula>D16&gt;0</formula>
    </cfRule>
    <cfRule type="expression" priority="2" dxfId="2" stopIfTrue="1">
      <formula>D16&lt;0</formula>
    </cfRule>
  </conditionalFormatting>
  <conditionalFormatting sqref="B8">
    <cfRule type="expression" priority="3" dxfId="3" stopIfTrue="1">
      <formula>B8&gt;0</formula>
    </cfRule>
    <cfRule type="expression" priority="4" dxfId="2" stopIfTrue="1">
      <formula>B8&lt;0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25" customWidth="1" min="2" max="2"/>
    <col width="14" customWidth="1" min="3" max="3"/>
    <col width="4" customWidth="1" min="4" max="4"/>
    <col width="18" customWidth="1" min="5" max="5"/>
    <col width="4" customWidth="1" min="6" max="6"/>
    <col width="13" customWidth="1" min="7" max="7"/>
    <col width="4" customWidth="1" min="8" max="8"/>
    <col width="22" customWidth="1" min="9" max="9"/>
  </cols>
  <sheetData>
    <row r="1">
      <c r="A1" s="26" t="inlineStr">
        <is>
          <t>Kategória</t>
        </is>
      </c>
      <c r="B1" s="26" t="inlineStr">
        <is>
          <t>Popis kategórie</t>
        </is>
      </c>
      <c r="C1" s="26" t="inlineStr">
        <is>
          <t>Sadzba DPH</t>
        </is>
      </c>
      <c r="E1" s="26" t="inlineStr">
        <is>
          <t>Stav položky</t>
        </is>
      </c>
      <c r="G1" s="26" t="inlineStr">
        <is>
          <t>Jednotka</t>
        </is>
      </c>
      <c r="I1" s="26" t="inlineStr">
        <is>
          <t>Mesto</t>
        </is>
      </c>
    </row>
    <row r="2">
      <c r="A2" s="27" t="inlineStr">
        <is>
          <t>Analýza</t>
        </is>
      </c>
      <c r="B2" s="27" t="inlineStr">
        <is>
          <t>Analytické práce</t>
        </is>
      </c>
      <c r="C2" s="49" t="n">
        <v>0.2</v>
      </c>
      <c r="E2" s="27" t="inlineStr">
        <is>
          <t>Nezačaté</t>
        </is>
      </c>
      <c r="G2" s="27" t="inlineStr">
        <is>
          <t>hod.</t>
        </is>
      </c>
      <c r="I2" s="27" t="inlineStr">
        <is>
          <t>Bratislava</t>
        </is>
      </c>
    </row>
    <row r="3">
      <c r="A3" s="28" t="inlineStr">
        <is>
          <t>Projektové riadenie</t>
        </is>
      </c>
      <c r="B3" s="28" t="inlineStr">
        <is>
          <t>Riadenie projektu</t>
        </is>
      </c>
      <c r="C3" s="50" t="n">
        <v>0.2</v>
      </c>
      <c r="E3" s="28" t="inlineStr">
        <is>
          <t>V limite</t>
        </is>
      </c>
      <c r="G3" s="28" t="inlineStr">
        <is>
          <t>ks</t>
        </is>
      </c>
      <c r="I3" s="28" t="inlineStr">
        <is>
          <t>Košice</t>
        </is>
      </c>
    </row>
    <row r="4">
      <c r="A4" s="27" t="inlineStr">
        <is>
          <t>Vývoj</t>
        </is>
      </c>
      <c r="B4" s="27" t="inlineStr">
        <is>
          <t>Vývoj a testovanie</t>
        </is>
      </c>
      <c r="C4" s="49" t="n">
        <v>0.2</v>
      </c>
      <c r="E4" s="27" t="inlineStr">
        <is>
          <t>Nad rozpočet</t>
        </is>
      </c>
      <c r="G4" s="27" t="inlineStr">
        <is>
          <t>mesiac</t>
        </is>
      </c>
      <c r="I4" s="27" t="inlineStr">
        <is>
          <t>Žilina</t>
        </is>
      </c>
    </row>
    <row r="5">
      <c r="A5" s="28" t="inlineStr">
        <is>
          <t>Licencie</t>
        </is>
      </c>
      <c r="B5" s="28" t="inlineStr">
        <is>
          <t>Softvérové licencie</t>
        </is>
      </c>
      <c r="C5" s="50" t="n">
        <v>0.2</v>
      </c>
      <c r="G5" s="28" t="inlineStr">
        <is>
          <t>deň</t>
        </is>
      </c>
      <c r="I5" s="28" t="inlineStr">
        <is>
          <t>Nitra</t>
        </is>
      </c>
    </row>
    <row r="6">
      <c r="A6" s="27" t="inlineStr">
        <is>
          <t>Cloudové služby</t>
        </is>
      </c>
      <c r="B6" s="27" t="inlineStr">
        <is>
          <t>Cloudová prevádzka</t>
        </is>
      </c>
      <c r="C6" s="49" t="n">
        <v>0.2</v>
      </c>
      <c r="I6" s="27" t="inlineStr">
        <is>
          <t>Prešov</t>
        </is>
      </c>
    </row>
    <row r="7">
      <c r="A7" s="28" t="inlineStr">
        <is>
          <t>Školenia</t>
        </is>
      </c>
      <c r="B7" s="28" t="inlineStr">
        <is>
          <t>Vzdelávanie používateľov</t>
        </is>
      </c>
      <c r="C7" s="50" t="n">
        <v>0.2</v>
      </c>
      <c r="I7" s="28" t="inlineStr">
        <is>
          <t>Trnava</t>
        </is>
      </c>
    </row>
    <row r="8">
      <c r="A8" s="27" t="inlineStr">
        <is>
          <t>Grafika</t>
        </is>
      </c>
      <c r="B8" s="27" t="inlineStr">
        <is>
          <t>Grafický návrh</t>
        </is>
      </c>
      <c r="C8" s="49" t="n">
        <v>0.2</v>
      </c>
      <c r="I8" s="27" t="inlineStr">
        <is>
          <t>Banská Bystrica</t>
        </is>
      </c>
    </row>
    <row r="9">
      <c r="A9" s="28" t="inlineStr">
        <is>
          <t>Audit</t>
        </is>
      </c>
      <c r="B9" s="28" t="inlineStr">
        <is>
          <t>Záverečné overenie</t>
        </is>
      </c>
      <c r="C9" s="50" t="n">
        <v>0.2</v>
      </c>
      <c r="I9" s="28" t="inlineStr">
        <is>
          <t>Trenčín</t>
        </is>
      </c>
    </row>
    <row r="10">
      <c r="I10" s="27" t="inlineStr">
        <is>
          <t>Martin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8" customWidth="1" min="2" max="2"/>
    <col width="4" customWidth="1" min="3" max="3"/>
    <col width="4" customWidth="1" min="4" max="4"/>
  </cols>
  <sheetData>
    <row r="1" ht="28" customHeight="1">
      <c r="A1" s="1" t="inlineStr">
        <is>
          <t>Pokyny k používaniu projektového rozpočtu</t>
        </is>
      </c>
    </row>
    <row r="2"/>
    <row r="3">
      <c r="A3" s="2" t="inlineStr">
        <is>
          <t>Práca s workbookom</t>
        </is>
      </c>
    </row>
    <row r="4"/>
    <row r="5" ht="32" customHeight="1">
      <c r="A5" s="31" t="inlineStr">
        <is>
          <t>•</t>
        </is>
      </c>
      <c r="B5" s="32" t="inlineStr">
        <is>
          <t>Žlté bunky sú určené na zadávanie alebo úpravu vstupných údajov.</t>
        </is>
      </c>
      <c r="C5" s="33" t="n"/>
      <c r="D5" s="33" t="n"/>
    </row>
    <row r="6" ht="32" customHeight="1">
      <c r="A6" s="31" t="inlineStr">
        <is>
          <t>•</t>
        </is>
      </c>
      <c r="B6" s="34" t="inlineStr">
        <is>
          <t>Ceny zadávajte bez DPH v EUR; plán bez DPH sa vypočíta z množstva a jednotkovej ceny.</t>
        </is>
      </c>
      <c r="C6" s="35" t="n"/>
      <c r="D6" s="35" t="n"/>
    </row>
    <row r="7" ht="32" customHeight="1">
      <c r="A7" s="31" t="inlineStr">
        <is>
          <t>•</t>
        </is>
      </c>
      <c r="B7" s="32" t="inlineStr">
        <is>
          <t>Sadzba DPH sa dopĺňa automaticky podľa zvolenej kategórie.</t>
        </is>
      </c>
      <c r="C7" s="33" t="n"/>
      <c r="D7" s="33" t="n"/>
    </row>
    <row r="8" ht="32" customHeight="1">
      <c r="A8" s="31" t="inlineStr">
        <is>
          <t>•</t>
        </is>
      </c>
      <c r="B8" s="34" t="inlineStr">
        <is>
          <t>Skutočné náklady bez DPH aktualizujte podľa prijatých faktúr a účtovných dokladov.</t>
        </is>
      </c>
      <c r="C8" s="35" t="n"/>
      <c r="D8" s="35" t="n"/>
    </row>
    <row r="9" ht="32" customHeight="1">
      <c r="A9" s="31" t="inlineStr">
        <is>
          <t>•</t>
        </is>
      </c>
      <c r="B9" s="32" t="inlineStr">
        <is>
          <t>Kladná odchýlka znamená úsporu, záporná odchýlka znamená prekročenie rozpočtu.</t>
        </is>
      </c>
      <c r="C9" s="33" t="n"/>
      <c r="D9" s="33" t="n"/>
    </row>
    <row r="10" ht="32" customHeight="1">
      <c r="A10" s="31" t="inlineStr">
        <is>
          <t>•</t>
        </is>
      </c>
      <c r="B10" s="34" t="inlineStr">
        <is>
          <t>Stav položky sa vypočíta automaticky podľa plánovaných a skutočných nákladov.</t>
        </is>
      </c>
      <c r="C10" s="35" t="n"/>
      <c r="D10" s="35" t="n"/>
    </row>
    <row r="11" ht="32" customHeight="1">
      <c r="A11" s="31" t="inlineStr">
        <is>
          <t>•</t>
        </is>
      </c>
      <c r="B11" s="32" t="inlineStr">
        <is>
          <t>Formát meny: 1 234,56 €.</t>
        </is>
      </c>
      <c r="C11" s="33" t="n"/>
      <c r="D11" s="33" t="n"/>
    </row>
    <row r="12" ht="32" customHeight="1">
      <c r="A12" s="31" t="inlineStr">
        <is>
          <t>•</t>
        </is>
      </c>
      <c r="B12" s="34" t="inlineStr">
        <is>
          <t>Formát dátumu: DD.MM.YYYY.</t>
        </is>
      </c>
      <c r="C12" s="35" t="n"/>
      <c r="D12" s="35" t="n"/>
    </row>
    <row r="13" ht="32" customHeight="1">
      <c r="A13" s="31" t="inlineStr">
        <is>
          <t>•</t>
        </is>
      </c>
      <c r="B13" s="32" t="inlineStr">
        <is>
          <t>Hárok Súhrn obsahuje kľúčové ukazovatele a grafické vyhodnotenie projektu.</t>
        </is>
      </c>
      <c r="C13" s="33" t="n"/>
      <c r="D13" s="33" t="n"/>
    </row>
    <row r="14" ht="32" customHeight="1">
      <c r="A14" s="31" t="inlineStr">
        <is>
          <t>•</t>
        </is>
      </c>
      <c r="B14" s="34" t="inlineStr">
        <is>
          <t>Hárok Číselníky slúži ako zdroj rozbaľovacích zoznamov a sadzieb DPH.</t>
        </is>
      </c>
      <c r="C14" s="35" t="n"/>
      <c r="D14" s="35" t="n"/>
    </row>
    <row r="15"/>
    <row r="16"/>
    <row r="17">
      <c r="A17" s="2" t="inlineStr">
        <is>
          <t>Vysvetlenie hlavných stĺpcov</t>
        </is>
      </c>
    </row>
    <row r="18" ht="30" customHeight="1">
      <c r="A18" s="36" t="inlineStr">
        <is>
          <t>Kategória</t>
        </is>
      </c>
      <c r="B18" s="34" t="inlineStr">
        <is>
          <t>Výber určuje automaticky použitú sadzbu DPH.</t>
        </is>
      </c>
    </row>
    <row r="19" ht="30" customHeight="1">
      <c r="A19" s="36" t="inlineStr">
        <is>
          <t>Množstvo a jednotka</t>
        </is>
      </c>
      <c r="B19" s="34" t="inlineStr">
        <is>
          <t>Zadajte plánovaný počet hodín, kusov, mesiacov alebo dní.</t>
        </is>
      </c>
    </row>
    <row r="20" ht="30" customHeight="1">
      <c r="A20" s="36" t="inlineStr">
        <is>
          <t>Jednotková cena bez DPH</t>
        </is>
      </c>
      <c r="B20" s="34" t="inlineStr">
        <is>
          <t>Vstupná cena jednej jednotky bez DPH.</t>
        </is>
      </c>
    </row>
    <row r="21" ht="30" customHeight="1">
      <c r="A21" s="36" t="inlineStr">
        <is>
          <t>Skutočnosť bez DPH</t>
        </is>
      </c>
      <c r="B21" s="34" t="inlineStr">
        <is>
          <t>Priebežne aktualizované reálne náklady podľa faktúr.</t>
        </is>
      </c>
    </row>
    <row r="22" ht="30" customHeight="1">
      <c r="A22" s="36" t="inlineStr">
        <is>
          <t>Odchýlka bez DPH</t>
        </is>
      </c>
      <c r="B22" s="34" t="inlineStr">
        <is>
          <t>Rozdiel medzi plánovanými a skutočnými nákladmi.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2026-09-07T01:14:53Z</dcterms:created>
  <dcterms:modified xmlns:dcterms="http://purl.org/dc/terms/" xmlns:xsi="http://www.w3.org/2001/XMLSchema-instance" xsi:type="dcterms:W3CDTF">2026-09-07T01:14:53Z</dcterms:modified>
</cp:coreProperties>
</file>