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zpočet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Pokyny" sheetId="3" state="visible" r:id="rId3"/>
  </sheets>
  <definedNames>
    <definedName name="_xlnm._FilterDatabase" localSheetId="0" hidden="1">'Rozpočet'!$A$8:$Q$17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,##0.00 &quot;€&quot;"/>
    <numFmt numFmtId="166" formatCode="0.0%"/>
  </numFmts>
  <fonts count="7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1E293B"/>
      <sz val="11"/>
    </font>
    <font>
      <b val="1"/>
      <color rgb="00FFFFFF"/>
      <sz val="11"/>
    </font>
    <font>
      <b val="1"/>
      <color rgb="00C8102E"/>
      <sz val="12"/>
    </font>
    <font>
      <color rgb="001E293B"/>
      <sz val="11"/>
    </font>
    <font>
      <i val="1"/>
      <color rgb="00C8102E"/>
      <sz val="11"/>
    </font>
  </fonts>
  <fills count="5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1E293B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1" pivotButton="0" quotePrefix="0" xfId="0"/>
    <xf numFmtId="164" fontId="0" fillId="2" borderId="1" pivotButton="0" quotePrefix="0" xfId="0"/>
    <xf numFmtId="165" fontId="0" fillId="2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4" fontId="0" fillId="2" borderId="1" applyAlignment="1" pivotButton="0" quotePrefix="0" xfId="0">
      <alignment horizontal="center" vertical="center" wrapText="1"/>
    </xf>
    <xf numFmtId="165" fontId="0" fillId="2" borderId="1" applyAlignment="1" pivotButton="0" quotePrefix="0" xfId="0">
      <alignment horizontal="center" vertical="center" wrapText="1"/>
    </xf>
    <xf numFmtId="9" fontId="0" fillId="2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0" fontId="4" fillId="0" borderId="0" pivotButton="0" quotePrefix="0" xfId="0"/>
    <xf numFmtId="165" fontId="0" fillId="4" borderId="1" pivotButton="0" quotePrefix="0" xfId="0"/>
    <xf numFmtId="1" fontId="0" fillId="4" borderId="1" pivotButton="0" quotePrefix="0" xfId="0"/>
    <xf numFmtId="166" fontId="0" fillId="4" borderId="1" pivotButton="0" quotePrefix="0" xfId="0"/>
    <xf numFmtId="0" fontId="3" fillId="3" borderId="1" pivotButton="0" quotePrefix="0" xfId="0"/>
    <xf numFmtId="165" fontId="2" fillId="4" borderId="1" pivotButton="0" quotePrefix="0" xfId="0"/>
    <xf numFmtId="166" fontId="2" fillId="4" borderId="1" pivotButton="0" quotePrefix="0" xfId="0"/>
    <xf numFmtId="1" fontId="2" fillId="4" borderId="1" pivotButton="0" quotePrefix="0" xfId="0"/>
    <xf numFmtId="49" fontId="2" fillId="4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1" fontId="0" fillId="0" borderId="1" pivotButton="0" quotePrefix="0" xfId="0"/>
    <xf numFmtId="0" fontId="0" fillId="4" borderId="1" pivotButton="0" quotePrefix="0" xfId="0"/>
    <xf numFmtId="0" fontId="5" fillId="0" borderId="0" applyAlignment="1" pivotButton="0" quotePrefix="0" xfId="0">
      <alignment horizontal="left" vertical="center" wrapText="1"/>
    </xf>
    <xf numFmtId="0" fontId="6" fillId="0" borderId="0" pivotButton="0" quotePrefix="0" xfId="0"/>
    <xf numFmtId="164" fontId="0" fillId="2" borderId="1" pivotButton="0" quotePrefix="0" xfId="0"/>
    <xf numFmtId="165" fontId="0" fillId="2" borderId="1" pivotButton="0" quotePrefix="0" xfId="0"/>
    <xf numFmtId="164" fontId="0" fillId="2" borderId="1" applyAlignment="1" pivotButton="0" quotePrefix="0" xfId="0">
      <alignment horizontal="center" vertical="center" wrapText="1"/>
    </xf>
    <xf numFmtId="165" fontId="0" fillId="2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4" borderId="1" pivotButton="0" quotePrefix="0" xfId="0"/>
    <xf numFmtId="166" fontId="0" fillId="4" borderId="1" pivotButton="0" quotePrefix="0" xfId="0"/>
    <xf numFmtId="165" fontId="2" fillId="4" borderId="1" pivotButton="0" quotePrefix="0" xfId="0"/>
    <xf numFmtId="166" fontId="2" fillId="4" borderId="1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color rgb="00DC2626"/>
      </font>
    </dxf>
    <dxf>
      <font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nákladov podľa kategórie</a:t>
            </a:r>
          </a:p>
        </rich>
      </tx>
    </title>
    <plotArea>
      <pieChart>
        <varyColors val="1"/>
        <ser>
          <idx val="0"/>
          <order val="0"/>
          <tx>
            <strRef>
              <f>'Prehľad'!B12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'Prehľad'!$A$13:$A$19</f>
            </numRef>
          </cat>
          <val>
            <numRef>
              <f>'Prehľad'!$B$13:$B$19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Plánované náklady vs. úhrady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'Prehľad'!$A$23:$A$25</f>
            </numRef>
          </cat>
          <val>
            <numRef>
              <f>'Prehľad'!$B$23:$B$25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32" customWidth="1" min="3" max="3"/>
    <col width="30" customWidth="1" min="4" max="4"/>
    <col width="14" customWidth="1" min="5" max="5"/>
    <col width="13" customWidth="1" min="6" max="6"/>
    <col width="10" customWidth="1" min="7" max="7"/>
    <col width="12" customWidth="1" min="8" max="8"/>
    <col width="14" customWidth="1" min="9" max="9"/>
    <col width="9" customWidth="1" min="10" max="10"/>
    <col width="14" customWidth="1" min="11" max="11"/>
    <col width="12" customWidth="1" min="12" max="12"/>
    <col width="14" customWidth="1" min="13" max="13"/>
    <col width="14" customWidth="1" min="14" max="14"/>
    <col width="14" customWidth="1" min="15" max="15"/>
    <col width="20" customWidth="1" min="16" max="16"/>
    <col width="22" customWidth="1" min="17" max="17"/>
  </cols>
  <sheetData>
    <row r="1">
      <c r="A1" s="1" t="inlineStr">
        <is>
          <t>Rozpočet podujatia</t>
        </is>
      </c>
    </row>
    <row r="2">
      <c r="A2" s="2" t="inlineStr">
        <is>
          <t>Názov podujatia:</t>
        </is>
      </c>
      <c r="B2" s="3" t="inlineStr">
        <is>
          <t>Biznis konferencia Slovensko 2026</t>
        </is>
      </c>
    </row>
    <row r="3">
      <c r="A3" s="2" t="inlineStr">
        <is>
          <t>Organizátor:</t>
        </is>
      </c>
      <c r="B3" s="3" t="inlineStr">
        <is>
          <t>EventPro s.r.o.</t>
        </is>
      </c>
    </row>
    <row r="4">
      <c r="A4" s="2" t="inlineStr">
        <is>
          <t>Miesto:</t>
        </is>
      </c>
      <c r="B4" s="3" t="inlineStr">
        <is>
          <t>Bratislava</t>
        </is>
      </c>
    </row>
    <row r="5">
      <c r="A5" s="2" t="inlineStr">
        <is>
          <t>Dátum podujatia:</t>
        </is>
      </c>
      <c r="B5" s="33" t="n">
        <v>46189</v>
      </c>
    </row>
    <row r="6">
      <c r="A6" s="2" t="inlineStr">
        <is>
          <t>Rozpočtový limit:</t>
        </is>
      </c>
      <c r="B6" s="34" t="n">
        <v>25000</v>
      </c>
    </row>
    <row r="7"/>
    <row r="8">
      <c r="A8" s="6" t="inlineStr">
        <is>
          <t>ID položky</t>
        </is>
      </c>
      <c r="B8" s="6" t="inlineStr">
        <is>
          <t>Kategória</t>
        </is>
      </c>
      <c r="C8" s="6" t="inlineStr">
        <is>
          <t>Popis nákladu</t>
        </is>
      </c>
      <c r="D8" s="6" t="inlineStr">
        <is>
          <t>Dodávateľ</t>
        </is>
      </c>
      <c r="E8" s="6" t="inlineStr">
        <is>
          <t>Mesto</t>
        </is>
      </c>
      <c r="F8" s="6" t="inlineStr">
        <is>
          <t>Dátum úhrady</t>
        </is>
      </c>
      <c r="G8" s="6" t="inlineStr">
        <is>
          <t>Množstvo</t>
        </is>
      </c>
      <c r="H8" s="6" t="inlineStr">
        <is>
          <t>Jednotka</t>
        </is>
      </c>
      <c r="I8" s="6" t="inlineStr">
        <is>
          <t>Jednotková cena bez DPH</t>
        </is>
      </c>
      <c r="J8" s="6" t="inlineStr">
        <is>
          <t>DPH %</t>
        </is>
      </c>
      <c r="K8" s="6" t="inlineStr">
        <is>
          <t>Celkom bez DPH</t>
        </is>
      </c>
      <c r="L8" s="6" t="inlineStr">
        <is>
          <t>DPH</t>
        </is>
      </c>
      <c r="M8" s="6" t="inlineStr">
        <is>
          <t>Celkom s DPH</t>
        </is>
      </c>
      <c r="N8" s="6" t="inlineStr">
        <is>
          <t>Uhradené</t>
        </is>
      </c>
      <c r="O8" s="6" t="inlineStr">
        <is>
          <t>Zostáva uhradiť</t>
        </is>
      </c>
      <c r="P8" s="6" t="inlineStr">
        <is>
          <t>Stav</t>
        </is>
      </c>
      <c r="Q8" s="6" t="inlineStr">
        <is>
          <t>Poznámka</t>
        </is>
      </c>
    </row>
    <row r="9">
      <c r="A9" s="7" t="n">
        <v>1</v>
      </c>
      <c r="B9" s="8" t="inlineStr">
        <is>
          <t>Priestory</t>
        </is>
      </c>
      <c r="C9" s="9" t="inlineStr">
        <is>
          <t>Prenájom konferenčnej sály</t>
        </is>
      </c>
      <c r="D9" s="9" t="inlineStr">
        <is>
          <t>Hotel Danube, Ján Novák</t>
        </is>
      </c>
      <c r="E9" s="7" t="inlineStr">
        <is>
          <t>Bratislava</t>
        </is>
      </c>
      <c r="F9" s="35" t="n">
        <v>46122</v>
      </c>
      <c r="G9" s="8" t="n">
        <v>1</v>
      </c>
      <c r="H9" s="8" t="inlineStr">
        <is>
          <t>deň</t>
        </is>
      </c>
      <c r="I9" s="36" t="n">
        <v>3500</v>
      </c>
      <c r="J9" s="12" t="n">
        <v>0.2</v>
      </c>
      <c r="K9" s="37">
        <f>G9*I9</f>
        <v/>
      </c>
      <c r="L9" s="37">
        <f>K9*J9</f>
        <v/>
      </c>
      <c r="M9" s="37">
        <f>K9+L9</f>
        <v/>
      </c>
      <c r="N9" s="36" t="n">
        <v>3500</v>
      </c>
      <c r="O9" s="37">
        <f>M9-N9</f>
        <v/>
      </c>
      <c r="P9" s="7">
        <f>IF(O9&lt;=0,"Uhradené",IF(N9&gt;0,"Čiastočne uhradené","Neuhradené"))</f>
        <v/>
      </c>
      <c r="Q9" s="9" t="inlineStr">
        <is>
          <t>Rezervované</t>
        </is>
      </c>
    </row>
    <row r="10">
      <c r="A10" s="14" t="n">
        <v>2</v>
      </c>
      <c r="B10" s="8" t="inlineStr">
        <is>
          <t>Občerstvenie</t>
        </is>
      </c>
      <c r="C10" s="15" t="inlineStr">
        <is>
          <t>Občerstvenie pre účastníkov</t>
        </is>
      </c>
      <c r="D10" s="15" t="inlineStr">
        <is>
          <t>Catering Plus, Mária Kováčová</t>
        </is>
      </c>
      <c r="E10" s="14" t="inlineStr">
        <is>
          <t>Bratislava</t>
        </is>
      </c>
      <c r="F10" s="35" t="n">
        <v>46190</v>
      </c>
      <c r="G10" s="8" t="n">
        <v>180</v>
      </c>
      <c r="H10" s="8" t="inlineStr">
        <is>
          <t>osoba</t>
        </is>
      </c>
      <c r="I10" s="36" t="n">
        <v>22</v>
      </c>
      <c r="J10" s="12" t="n">
        <v>0.1</v>
      </c>
      <c r="K10" s="38">
        <f>G10*I10</f>
        <v/>
      </c>
      <c r="L10" s="38">
        <f>K10*J10</f>
        <v/>
      </c>
      <c r="M10" s="38">
        <f>K10+L10</f>
        <v/>
      </c>
      <c r="N10" s="36" t="n">
        <v>2000</v>
      </c>
      <c r="O10" s="38">
        <f>M10-N10</f>
        <v/>
      </c>
      <c r="P10" s="14">
        <f>IF(O10&lt;=0,"Uhradené",IF(N10&gt;0,"Čiastočne uhradené","Neuhradené"))</f>
        <v/>
      </c>
      <c r="Q10" s="15" t="inlineStr">
        <is>
          <t>Celodenné menu</t>
        </is>
      </c>
    </row>
    <row r="11">
      <c r="A11" s="7" t="n">
        <v>3</v>
      </c>
      <c r="B11" s="8" t="inlineStr">
        <is>
          <t>Technika</t>
        </is>
      </c>
      <c r="C11" s="9" t="inlineStr">
        <is>
          <t>Audiovizuálna technika</t>
        </is>
      </c>
      <c r="D11" s="9" t="inlineStr">
        <is>
          <t>AV Tech, Peter Horváth</t>
        </is>
      </c>
      <c r="E11" s="7" t="inlineStr">
        <is>
          <t>Košice</t>
        </is>
      </c>
      <c r="F11" s="35" t="n">
        <v>46162</v>
      </c>
      <c r="G11" s="8" t="n">
        <v>1</v>
      </c>
      <c r="H11" s="8" t="inlineStr">
        <is>
          <t>balík</t>
        </is>
      </c>
      <c r="I11" s="36" t="n">
        <v>2800</v>
      </c>
      <c r="J11" s="12" t="n">
        <v>0.2</v>
      </c>
      <c r="K11" s="37">
        <f>G11*I11</f>
        <v/>
      </c>
      <c r="L11" s="37">
        <f>K11*J11</f>
        <v/>
      </c>
      <c r="M11" s="37">
        <f>K11+L11</f>
        <v/>
      </c>
      <c r="N11" s="36" t="n">
        <v>1400</v>
      </c>
      <c r="O11" s="37">
        <f>M11-N11</f>
        <v/>
      </c>
      <c r="P11" s="7">
        <f>IF(O11&lt;=0,"Uhradené",IF(N11&gt;0,"Čiastočne uhradené","Neuhradené"))</f>
        <v/>
      </c>
      <c r="Q11" s="9" t="inlineStr">
        <is>
          <t>Ozvučenie a projekcia</t>
        </is>
      </c>
    </row>
    <row r="12">
      <c r="A12" s="14" t="n">
        <v>4</v>
      </c>
      <c r="B12" s="8" t="inlineStr">
        <is>
          <t>Marketing</t>
        </is>
      </c>
      <c r="C12" s="15" t="inlineStr">
        <is>
          <t>Grafický návrh a tlač pozvánok</t>
        </is>
      </c>
      <c r="D12" s="15" t="inlineStr">
        <is>
          <t>Print Studio, Zuzana Tóthová</t>
        </is>
      </c>
      <c r="E12" s="14" t="inlineStr">
        <is>
          <t>Žilina</t>
        </is>
      </c>
      <c r="F12" s="35" t="n">
        <v>46137</v>
      </c>
      <c r="G12" s="8" t="n">
        <v>500</v>
      </c>
      <c r="H12" s="8" t="inlineStr">
        <is>
          <t>ks</t>
        </is>
      </c>
      <c r="I12" s="36" t="n">
        <v>1.8</v>
      </c>
      <c r="J12" s="12" t="n">
        <v>0.2</v>
      </c>
      <c r="K12" s="38">
        <f>G12*I12</f>
        <v/>
      </c>
      <c r="L12" s="38">
        <f>K12*J12</f>
        <v/>
      </c>
      <c r="M12" s="38">
        <f>K12+L12</f>
        <v/>
      </c>
      <c r="N12" s="36" t="n">
        <v>0</v>
      </c>
      <c r="O12" s="38">
        <f>M12-N12</f>
        <v/>
      </c>
      <c r="P12" s="14">
        <f>IF(O12&lt;=0,"Uhradené",IF(N12&gt;0,"Čiastočne uhradené","Neuhradené"))</f>
        <v/>
      </c>
      <c r="Q12" s="15" t="inlineStr">
        <is>
          <t>Ofsetová tlač</t>
        </is>
      </c>
    </row>
    <row r="13">
      <c r="A13" s="7" t="n">
        <v>5</v>
      </c>
      <c r="B13" s="8" t="inlineStr">
        <is>
          <t>Marketing</t>
        </is>
      </c>
      <c r="C13" s="9" t="inlineStr">
        <is>
          <t>Online marketingová kampaň</t>
        </is>
      </c>
      <c r="D13" s="9" t="inlineStr">
        <is>
          <t>Digital Ads, Martin Baláž</t>
        </is>
      </c>
      <c r="E13" s="7" t="inlineStr">
        <is>
          <t>Bratislava</t>
        </is>
      </c>
      <c r="F13" s="35" t="n">
        <v>46147</v>
      </c>
      <c r="G13" s="8" t="n">
        <v>1</v>
      </c>
      <c r="H13" s="8" t="inlineStr">
        <is>
          <t>kampaň</t>
        </is>
      </c>
      <c r="I13" s="36" t="n">
        <v>1900</v>
      </c>
      <c r="J13" s="12" t="n">
        <v>0.2</v>
      </c>
      <c r="K13" s="37">
        <f>G13*I13</f>
        <v/>
      </c>
      <c r="L13" s="37">
        <f>K13*J13</f>
        <v/>
      </c>
      <c r="M13" s="37">
        <f>K13+L13</f>
        <v/>
      </c>
      <c r="N13" s="36" t="n">
        <v>1000</v>
      </c>
      <c r="O13" s="37">
        <f>M13-N13</f>
        <v/>
      </c>
      <c r="P13" s="7">
        <f>IF(O13&lt;=0,"Uhradené",IF(N13&gt;0,"Čiastočne uhradené","Neuhradené"))</f>
        <v/>
      </c>
      <c r="Q13" s="9" t="inlineStr">
        <is>
          <t>Sociálne siete</t>
        </is>
      </c>
    </row>
    <row r="14">
      <c r="A14" s="14" t="n">
        <v>6</v>
      </c>
      <c r="B14" s="8" t="inlineStr">
        <is>
          <t>Program</t>
        </is>
      </c>
      <c r="C14" s="15" t="inlineStr">
        <is>
          <t>Honorár hlavného rečníka</t>
        </is>
      </c>
      <c r="D14" s="15" t="inlineStr">
        <is>
          <t>Katarína Šimková</t>
        </is>
      </c>
      <c r="E14" s="14" t="inlineStr">
        <is>
          <t>Nitra</t>
        </is>
      </c>
      <c r="F14" s="35" t="n">
        <v>46189</v>
      </c>
      <c r="G14" s="8" t="n">
        <v>1</v>
      </c>
      <c r="H14" s="8" t="inlineStr">
        <is>
          <t>vystúpenie</t>
        </is>
      </c>
      <c r="I14" s="36" t="n">
        <v>2500</v>
      </c>
      <c r="J14" s="12" t="n">
        <v>0.2</v>
      </c>
      <c r="K14" s="38">
        <f>G14*I14</f>
        <v/>
      </c>
      <c r="L14" s="38">
        <f>K14*J14</f>
        <v/>
      </c>
      <c r="M14" s="38">
        <f>K14+L14</f>
        <v/>
      </c>
      <c r="N14" s="36" t="n">
        <v>0</v>
      </c>
      <c r="O14" s="38">
        <f>M14-N14</f>
        <v/>
      </c>
      <c r="P14" s="14">
        <f>IF(O14&lt;=0,"Uhradené",IF(N14&gt;0,"Čiastočne uhradené","Neuhradené"))</f>
        <v/>
      </c>
      <c r="Q14" s="15" t="inlineStr">
        <is>
          <t>Kľúčová prednáška</t>
        </is>
      </c>
    </row>
    <row r="15">
      <c r="A15" s="7" t="n">
        <v>7</v>
      </c>
      <c r="B15" s="8" t="inlineStr">
        <is>
          <t>Program</t>
        </is>
      </c>
      <c r="C15" s="9" t="inlineStr">
        <is>
          <t>Fotografovanie podujatia</t>
        </is>
      </c>
      <c r="D15" s="9" t="inlineStr">
        <is>
          <t>Foto Moment, Lucia Farkašová</t>
        </is>
      </c>
      <c r="E15" s="7" t="inlineStr">
        <is>
          <t>Trnava</t>
        </is>
      </c>
      <c r="F15" s="35" t="n">
        <v>46193</v>
      </c>
      <c r="G15" s="8" t="n">
        <v>1</v>
      </c>
      <c r="H15" s="8" t="inlineStr">
        <is>
          <t>deň</t>
        </is>
      </c>
      <c r="I15" s="36" t="n">
        <v>650</v>
      </c>
      <c r="J15" s="12" t="n">
        <v>0.2</v>
      </c>
      <c r="K15" s="37">
        <f>G15*I15</f>
        <v/>
      </c>
      <c r="L15" s="37">
        <f>K15*J15</f>
        <v/>
      </c>
      <c r="M15" s="37">
        <f>K15+L15</f>
        <v/>
      </c>
      <c r="N15" s="36" t="n">
        <v>0</v>
      </c>
      <c r="O15" s="37">
        <f>M15-N15</f>
        <v/>
      </c>
      <c r="P15" s="7">
        <f>IF(O15&lt;=0,"Uhradené",IF(N15&gt;0,"Čiastočne uhradené","Neuhradené"))</f>
        <v/>
      </c>
      <c r="Q15" s="9" t="inlineStr">
        <is>
          <t>Celodenné fotenie</t>
        </is>
      </c>
    </row>
    <row r="16">
      <c r="A16" s="14" t="n">
        <v>8</v>
      </c>
      <c r="B16" s="8" t="inlineStr">
        <is>
          <t>Bezpečnosť</t>
        </is>
      </c>
      <c r="C16" s="15" t="inlineStr">
        <is>
          <t>Bezpečnostná služba</t>
        </is>
      </c>
      <c r="D16" s="15" t="inlineStr">
        <is>
          <t>SecurGroup, Tomáš Varga</t>
        </is>
      </c>
      <c r="E16" s="14" t="inlineStr">
        <is>
          <t>Bratislava</t>
        </is>
      </c>
      <c r="F16" s="35" t="n">
        <v>46189</v>
      </c>
      <c r="G16" s="8" t="n">
        <v>4</v>
      </c>
      <c r="H16" s="8" t="inlineStr">
        <is>
          <t>osoba</t>
        </is>
      </c>
      <c r="I16" s="36" t="n">
        <v>120</v>
      </c>
      <c r="J16" s="12" t="n">
        <v>0.2</v>
      </c>
      <c r="K16" s="38">
        <f>G16*I16</f>
        <v/>
      </c>
      <c r="L16" s="38">
        <f>K16*J16</f>
        <v/>
      </c>
      <c r="M16" s="38">
        <f>K16+L16</f>
        <v/>
      </c>
      <c r="N16" s="36" t="n">
        <v>576</v>
      </c>
      <c r="O16" s="38">
        <f>M16-N16</f>
        <v/>
      </c>
      <c r="P16" s="14">
        <f>IF(O16&lt;=0,"Uhradené",IF(N16&gt;0,"Čiastočne uhradené","Neuhradené"))</f>
        <v/>
      </c>
      <c r="Q16" s="15" t="inlineStr">
        <is>
          <t>Vstupná kontrola</t>
        </is>
      </c>
    </row>
    <row r="17">
      <c r="A17" s="7" t="n">
        <v>9</v>
      </c>
      <c r="B17" s="8" t="inlineStr">
        <is>
          <t>Logistika</t>
        </is>
      </c>
      <c r="C17" s="9" t="inlineStr">
        <is>
          <t>Parkovanie a logistika</t>
        </is>
      </c>
      <c r="D17" s="9" t="inlineStr">
        <is>
          <t>City Parking, Róbert Mészáros</t>
        </is>
      </c>
      <c r="E17" s="7" t="inlineStr">
        <is>
          <t>Bratislava</t>
        </is>
      </c>
      <c r="F17" s="35" t="n">
        <v>46189</v>
      </c>
      <c r="G17" s="8" t="n">
        <v>1</v>
      </c>
      <c r="H17" s="8" t="inlineStr">
        <is>
          <t>balík</t>
        </is>
      </c>
      <c r="I17" s="36" t="n">
        <v>800</v>
      </c>
      <c r="J17" s="12" t="n">
        <v>0.2</v>
      </c>
      <c r="K17" s="37">
        <f>G17*I17</f>
        <v/>
      </c>
      <c r="L17" s="37">
        <f>K17*J17</f>
        <v/>
      </c>
      <c r="M17" s="37">
        <f>K17+L17</f>
        <v/>
      </c>
      <c r="N17" s="36" t="n">
        <v>0</v>
      </c>
      <c r="O17" s="37">
        <f>M17-N17</f>
        <v/>
      </c>
      <c r="P17" s="7">
        <f>IF(O17&lt;=0,"Uhradené",IF(N17&gt;0,"Čiastočne uhradené","Neuhradené"))</f>
        <v/>
      </c>
      <c r="Q17" s="9" t="inlineStr">
        <is>
          <t>Parkovacie miesta</t>
        </is>
      </c>
    </row>
    <row r="18"/>
    <row r="19">
      <c r="A19" s="17" t="inlineStr">
        <is>
          <t>Súhrn rozpočtu</t>
        </is>
      </c>
    </row>
    <row r="20">
      <c r="A20" s="2" t="inlineStr">
        <is>
          <t>Celkové náklady bez DPH:</t>
        </is>
      </c>
      <c r="B20" s="39">
        <f>SUM(K9:K17)</f>
        <v/>
      </c>
    </row>
    <row r="21">
      <c r="A21" s="2" t="inlineStr">
        <is>
          <t>Celková DPH:</t>
        </is>
      </c>
      <c r="B21" s="39">
        <f>SUM(L9:L17)</f>
        <v/>
      </c>
    </row>
    <row r="22">
      <c r="A22" s="2" t="inlineStr">
        <is>
          <t>Celkové náklady s DPH:</t>
        </is>
      </c>
      <c r="B22" s="39">
        <f>SUM(M9:M17)</f>
        <v/>
      </c>
    </row>
    <row r="23">
      <c r="A23" s="2" t="inlineStr">
        <is>
          <t>Celkom uhradené:</t>
        </is>
      </c>
      <c r="B23" s="39">
        <f>SUM(N9:N17)</f>
        <v/>
      </c>
    </row>
    <row r="24">
      <c r="A24" s="2" t="inlineStr">
        <is>
          <t>Zostáva uhradiť:</t>
        </is>
      </c>
      <c r="B24" s="39">
        <f>SUM(O9:O17)</f>
        <v/>
      </c>
    </row>
    <row r="25">
      <c r="A25" s="2" t="inlineStr">
        <is>
          <t>Priemerná hodnota položky:</t>
        </is>
      </c>
      <c r="B25" s="39">
        <f>AVERAGE(M9:M17)</f>
        <v/>
      </c>
    </row>
    <row r="26">
      <c r="A26" s="2" t="inlineStr">
        <is>
          <t>Počet položiek:</t>
        </is>
      </c>
      <c r="B26" s="19">
        <f>COUNTIF(A9:A17,"&gt;0")</f>
        <v/>
      </c>
    </row>
    <row r="27">
      <c r="A27" s="2" t="inlineStr">
        <is>
          <t>Percento vyčerpania rozpočtu:</t>
        </is>
      </c>
      <c r="B27" s="40">
        <f>IF(B6=0,0,SUM(M9:M17)/B6)</f>
        <v/>
      </c>
    </row>
  </sheetData>
  <autoFilter ref="A8:Q17"/>
  <conditionalFormatting sqref="B27">
    <cfRule type="cellIs" priority="1" operator="greaterThan" dxfId="0">
      <formula>1</formula>
    </cfRule>
    <cfRule type="cellIs" priority="2" operator="lessThanOrEqual" dxfId="1">
      <formula>1</formula>
    </cfRule>
  </conditionalFormatting>
  <conditionalFormatting sqref="O9:O17">
    <cfRule type="cellIs" priority="3" operator="greaterThan" dxfId="2">
      <formula>0</formula>
    </cfRule>
    <cfRule type="cellIs" priority="4" operator="equal" dxfId="3">
      <formula>0</formula>
    </cfRule>
  </conditionalFormatting>
  <dataValidations count="1">
    <dataValidation sqref="B9:B50" showErrorMessage="1" showInputMessage="1" allowBlank="1" type="list">
      <formula1>"Priestory,Občerstvenie,Technika,Marketing,Program,Bezpečnosť,Logistika"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26" customWidth="1" min="3" max="3"/>
    <col width="15" customWidth="1" min="4" max="4"/>
  </cols>
  <sheetData>
    <row r="1">
      <c r="A1" s="1" t="inlineStr">
        <is>
          <t>Prehľad rozpočtu podujatia</t>
        </is>
      </c>
    </row>
    <row r="2"/>
    <row r="3">
      <c r="A3" s="21" t="inlineStr">
        <is>
          <t>Rozpočtový limit</t>
        </is>
      </c>
      <c r="B3" s="41">
        <f>'Rozpočet'!$B$6</f>
        <v/>
      </c>
    </row>
    <row r="4">
      <c r="A4" s="21" t="inlineStr">
        <is>
          <t>Plánované náklady s DPH</t>
        </is>
      </c>
      <c r="B4" s="41">
        <f>SUM('Rozpočet'!$M$9:$M$17)</f>
        <v/>
      </c>
    </row>
    <row r="5">
      <c r="A5" s="21" t="inlineStr">
        <is>
          <t>Uhradená suma</t>
        </is>
      </c>
      <c r="B5" s="41">
        <f>SUM('Rozpočet'!$N$9:$N$17)</f>
        <v/>
      </c>
    </row>
    <row r="6">
      <c r="A6" s="21" t="inlineStr">
        <is>
          <t>Zostáva uhradiť</t>
        </is>
      </c>
      <c r="B6" s="41">
        <f>SUM('Rozpočet'!$O$9:$O$17)</f>
        <v/>
      </c>
    </row>
    <row r="7">
      <c r="A7" s="21" t="inlineStr">
        <is>
          <t>Percento vyčerpania rozpočtu</t>
        </is>
      </c>
      <c r="B7" s="42">
        <f>IF('Rozpočet'!$B$6=0,0,SUM('Rozpočet'!$M$9:$M$17)/'Rozpočet'!$B$6)</f>
        <v/>
      </c>
    </row>
    <row r="8">
      <c r="A8" s="21" t="inlineStr">
        <is>
          <t>Počet rozpočtových položiek</t>
        </is>
      </c>
      <c r="B8" s="24">
        <f>COUNTIF('Rozpočet'!$A$9:$A$17,"&gt;0")</f>
        <v/>
      </c>
    </row>
    <row r="9">
      <c r="A9" s="21" t="inlineStr">
        <is>
          <t>Najvyššia kategória nákladov</t>
        </is>
      </c>
      <c r="B9" s="25">
        <f>IFERROR(INDEX($A$12:$A$18,MATCH(MAX($B$12:$B$18),$B$12:$B$18,0)),"")</f>
        <v/>
      </c>
    </row>
    <row r="10"/>
    <row r="11">
      <c r="A11" s="17" t="inlineStr">
        <is>
          <t>Súhrn podľa kategórie</t>
        </is>
      </c>
    </row>
    <row r="12">
      <c r="A12" s="6" t="inlineStr">
        <is>
          <t>Kategória</t>
        </is>
      </c>
      <c r="B12" s="6" t="inlineStr">
        <is>
          <t>Rozpočet s DPH</t>
        </is>
      </c>
      <c r="C12" s="6" t="inlineStr">
        <is>
          <t>Podiel na celkových nákladoch</t>
        </is>
      </c>
      <c r="D12" s="6" t="inlineStr">
        <is>
          <t>Počet položiek</t>
        </is>
      </c>
    </row>
    <row r="13">
      <c r="A13" s="26" t="inlineStr">
        <is>
          <t>Priestory</t>
        </is>
      </c>
      <c r="B13" s="43">
        <f>SUMIF('Rozpočet'!$B$9:$B$17,A13,'Rozpočet'!$M$9:$M$17)</f>
        <v/>
      </c>
      <c r="C13" s="44">
        <f>IF($B$4=0,0,B13/$B$4)</f>
        <v/>
      </c>
      <c r="D13" s="29">
        <f>COUNTIF('Rozpočet'!$B$9:$B$17,A13)</f>
        <v/>
      </c>
    </row>
    <row r="14">
      <c r="A14" s="30" t="inlineStr">
        <is>
          <t>Občerstvenie</t>
        </is>
      </c>
      <c r="B14" s="39">
        <f>SUMIF('Rozpočet'!$B$9:$B$17,A14,'Rozpočet'!$M$9:$M$17)</f>
        <v/>
      </c>
      <c r="C14" s="40">
        <f>IF($B$4=0,0,B14/$B$4)</f>
        <v/>
      </c>
      <c r="D14" s="19">
        <f>COUNTIF('Rozpočet'!$B$9:$B$17,A14)</f>
        <v/>
      </c>
    </row>
    <row r="15">
      <c r="A15" s="26" t="inlineStr">
        <is>
          <t>Technika</t>
        </is>
      </c>
      <c r="B15" s="43">
        <f>SUMIF('Rozpočet'!$B$9:$B$17,A15,'Rozpočet'!$M$9:$M$17)</f>
        <v/>
      </c>
      <c r="C15" s="44">
        <f>IF($B$4=0,0,B15/$B$4)</f>
        <v/>
      </c>
      <c r="D15" s="29">
        <f>COUNTIF('Rozpočet'!$B$9:$B$17,A15)</f>
        <v/>
      </c>
    </row>
    <row r="16">
      <c r="A16" s="30" t="inlineStr">
        <is>
          <t>Marketing</t>
        </is>
      </c>
      <c r="B16" s="39">
        <f>SUMIF('Rozpočet'!$B$9:$B$17,A16,'Rozpočet'!$M$9:$M$17)</f>
        <v/>
      </c>
      <c r="C16" s="40">
        <f>IF($B$4=0,0,B16/$B$4)</f>
        <v/>
      </c>
      <c r="D16" s="19">
        <f>COUNTIF('Rozpočet'!$B$9:$B$17,A16)</f>
        <v/>
      </c>
    </row>
    <row r="17">
      <c r="A17" s="26" t="inlineStr">
        <is>
          <t>Program</t>
        </is>
      </c>
      <c r="B17" s="43">
        <f>SUMIF('Rozpočet'!$B$9:$B$17,A17,'Rozpočet'!$M$9:$M$17)</f>
        <v/>
      </c>
      <c r="C17" s="44">
        <f>IF($B$4=0,0,B17/$B$4)</f>
        <v/>
      </c>
      <c r="D17" s="29">
        <f>COUNTIF('Rozpočet'!$B$9:$B$17,A17)</f>
        <v/>
      </c>
    </row>
    <row r="18">
      <c r="A18" s="30" t="inlineStr">
        <is>
          <t>Bezpečnosť</t>
        </is>
      </c>
      <c r="B18" s="39">
        <f>SUMIF('Rozpočet'!$B$9:$B$17,A18,'Rozpočet'!$M$9:$M$17)</f>
        <v/>
      </c>
      <c r="C18" s="40">
        <f>IF($B$4=0,0,B18/$B$4)</f>
        <v/>
      </c>
      <c r="D18" s="19">
        <f>COUNTIF('Rozpočet'!$B$9:$B$17,A18)</f>
        <v/>
      </c>
    </row>
    <row r="19">
      <c r="A19" s="26" t="inlineStr">
        <is>
          <t>Logistika</t>
        </is>
      </c>
      <c r="B19" s="43">
        <f>SUMIF('Rozpočet'!$B$9:$B$17,A19,'Rozpočet'!$M$9:$M$17)</f>
        <v/>
      </c>
      <c r="C19" s="44">
        <f>IF($B$4=0,0,B19/$B$4)</f>
        <v/>
      </c>
      <c r="D19" s="29">
        <f>COUNTIF('Rozpočet'!$B$9:$B$17,A19)</f>
        <v/>
      </c>
    </row>
    <row r="20"/>
    <row r="21">
      <c r="A21" s="17" t="inlineStr">
        <is>
          <t>Porovnanie úhrad</t>
        </is>
      </c>
    </row>
    <row r="22">
      <c r="A22" s="21" t="inlineStr">
        <is>
          <t>Ukazovateľ</t>
        </is>
      </c>
      <c r="B22" s="21" t="inlineStr">
        <is>
          <t>Suma</t>
        </is>
      </c>
    </row>
    <row r="23">
      <c r="A23" s="26" t="inlineStr">
        <is>
          <t>Plánované náklady s DPH</t>
        </is>
      </c>
      <c r="B23" s="43">
        <f>SUM('Rozpočet'!$M$9:$M$17)</f>
        <v/>
      </c>
    </row>
    <row r="24">
      <c r="A24" s="26" t="inlineStr">
        <is>
          <t>Uhradená suma</t>
        </is>
      </c>
      <c r="B24" s="43">
        <f>SUM('Rozpočet'!$N$9:$N$17)</f>
        <v/>
      </c>
    </row>
    <row r="25">
      <c r="A25" s="26" t="inlineStr">
        <is>
          <t>Zostáva uhradiť</t>
        </is>
      </c>
      <c r="B25" s="43">
        <f>SUM('Rozpočet'!$O$9:$O$17)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Pokyny na použitie</t>
        </is>
      </c>
    </row>
    <row r="2"/>
    <row r="3">
      <c r="A3" s="31" t="inlineStr">
        <is>
          <t>1. Žlté bunky slúžia na zadávanie alebo úpravu vstupných údajov.</t>
        </is>
      </c>
    </row>
    <row r="4">
      <c r="A4" s="31" t="inlineStr">
        <is>
          <t>2. Jednotkovú cenu zadávajte bez DPH.</t>
        </is>
      </c>
    </row>
    <row r="5">
      <c r="A5" s="31" t="inlineStr">
        <is>
          <t>3. DPH zadávajte ako percento, napr. 20 % alebo 10 %.</t>
        </is>
      </c>
    </row>
    <row r="6">
      <c r="A6" s="31" t="inlineStr">
        <is>
          <t>4. Stĺpce s celkovými sumami, stavom a súhrnnými ukazovateľmi obsahujú vzorce.</t>
        </is>
      </c>
    </row>
    <row r="7">
      <c r="A7" s="31" t="inlineStr">
        <is>
          <t>5. Stav úhrady aktualizujte podľa skutočne zaplatenej sumy.</t>
        </is>
      </c>
    </row>
    <row r="8">
      <c r="A8" s="31" t="inlineStr">
        <is>
          <t>6. Pri prekročení rozpočtového limitu sa zobrazí varovanie červenou farbou.</t>
        </is>
      </c>
    </row>
    <row r="9">
      <c r="A9" s="31" t="inlineStr">
        <is>
          <t>7. Dokument obsahuje modelové údaje pre podujatie v roku 2026; pred použitím ich nahraďte reálnymi údajmi.</t>
        </is>
      </c>
    </row>
    <row r="10">
      <c r="A10" s="31" t="inlineStr">
        <is>
          <t>8. Pri spracovaní osobných údajov dodržiavajte GDPR a interné pravidlá organizátora.</t>
        </is>
      </c>
    </row>
    <row r="11"/>
    <row r="12">
      <c r="A12" s="32" t="inlineStr">
        <is>
          <t>Hárok Rozpočet: zadávanie položiek, automatické výpočty a súhrn.</t>
        </is>
      </c>
    </row>
    <row r="13">
      <c r="A13" s="32" t="inlineStr">
        <is>
          <t>Hárok Prehľad: kľúčové ukazovatele, súhrn podľa kategórie a grafy.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2026-08-01T19:28:34Z</dcterms:created>
  <dcterms:modified xmlns:dcterms="http://purl.org/dc/terms/" xmlns:xsi="http://www.w3.org/2001/XMLSchema-instance" xsi:type="dcterms:W3CDTF">2026-08-01T19:28:34Z</dcterms:modified>
</cp:coreProperties>
</file>