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úry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0" fontId="0" fillId="3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4" borderId="1" applyAlignment="1" pivotButton="0" quotePrefix="0" xfId="0">
      <alignment horizontal="center" vertical="center"/>
    </xf>
    <xf numFmtId="0" fontId="2" fillId="2" borderId="0" pivotButton="0" quotePrefix="0" xfId="0"/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pivotButton="0" quotePrefix="0" xfId="0"/>
    <xf numFmtId="0" fontId="3" fillId="6" borderId="1" pivotButton="0" quotePrefix="0" xfId="0"/>
    <xf numFmtId="165" fontId="3" fillId="6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2" fillId="6" borderId="1" pivotButton="0" quotePrefix="0" xfId="0"/>
    <xf numFmtId="165" fontId="3" fillId="0" borderId="1" applyAlignment="1" pivotButton="0" quotePrefix="0" xfId="0">
      <alignment horizontal="center" vertical="center"/>
    </xf>
    <xf numFmtId="1" fontId="3" fillId="0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center" vertical="center"/>
    </xf>
    <xf numFmtId="0" fontId="2" fillId="2" borderId="1" pivotButton="0" quotePrefix="0" xfId="0"/>
    <xf numFmtId="0" fontId="3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Suma faktúr podľa klienta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'Súhrn'!$A$12:$A$19</f>
            </numRef>
          </cat>
          <val>
            <numRef>
              <f>'Súhrn'!$B$12:$B$19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faktúr podľa stavu</a:t>
            </a:r>
          </a:p>
        </rich>
      </tx>
    </title>
    <plotArea>
      <pieChart>
        <varyColors val="1"/>
        <ser>
          <idx val="0"/>
          <order val="0"/>
          <tx>
            <strRef>
              <f>'Súhrn'!B22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'Súhrn'!$A$23:$A$25</f>
            </numRef>
          </cat>
          <val>
            <numRef>
              <f>'Súhrn'!$B$23:$B$25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6" customWidth="1" min="3" max="3"/>
    <col width="17" customWidth="1" min="4" max="4"/>
    <col width="17" customWidth="1" min="5" max="5"/>
    <col width="14" customWidth="1" min="6" max="6"/>
    <col width="12" customWidth="1" min="7" max="7"/>
    <col width="14" customWidth="1" min="8" max="8"/>
    <col width="11" customWidth="1" min="9" max="9"/>
    <col width="14" customWidth="1" min="10" max="10"/>
    <col width="16" customWidth="1" min="11" max="11"/>
    <col width="14" customWidth="1" min="12" max="12"/>
    <col width="20" customWidth="1" min="14" max="14"/>
    <col width="16" customWidth="1" min="15" max="15"/>
  </cols>
  <sheetData>
    <row r="1" ht="26" customHeight="1">
      <c r="A1" s="1" t="inlineStr">
        <is>
          <t>SLEDOVANIE FAKTÚR - EVIDENCIA 2026</t>
        </is>
      </c>
    </row>
    <row r="2">
      <c r="A2" s="2" t="inlineStr">
        <is>
          <t>Č. faktúry</t>
        </is>
      </c>
      <c r="B2" s="2" t="inlineStr">
        <is>
          <t>Klient</t>
        </is>
      </c>
      <c r="C2" s="2" t="inlineStr">
        <is>
          <t>Mesto</t>
        </is>
      </c>
      <c r="D2" s="2" t="inlineStr">
        <is>
          <t>Dátum vystavenia</t>
        </is>
      </c>
      <c r="E2" s="2" t="inlineStr">
        <is>
          <t>Dátum splatnosti</t>
        </is>
      </c>
      <c r="F2" s="2" t="inlineStr">
        <is>
          <t>Suma bez DPH</t>
        </is>
      </c>
      <c r="G2" s="2" t="inlineStr">
        <is>
          <t>DPH (20%)</t>
        </is>
      </c>
      <c r="H2" s="2" t="inlineStr">
        <is>
          <t>Suma s DPH</t>
        </is>
      </c>
      <c r="I2" s="2" t="inlineStr">
        <is>
          <t>Zaplatené</t>
        </is>
      </c>
      <c r="J2" s="2" t="inlineStr">
        <is>
          <t>Dátum úhrady</t>
        </is>
      </c>
      <c r="K2" s="2" t="inlineStr">
        <is>
          <t>Stav</t>
        </is>
      </c>
      <c r="L2" s="2" t="inlineStr">
        <is>
          <t>Dní meškania</t>
        </is>
      </c>
    </row>
    <row r="3">
      <c r="A3" s="3" t="inlineStr">
        <is>
          <t>F2026-001</t>
        </is>
      </c>
      <c r="B3" s="3" t="inlineStr">
        <is>
          <t>Novák s.r.o.</t>
        </is>
      </c>
      <c r="C3" s="3">
        <f>IFERROR(VLOOKUP(B3,$N$4:$O$13,2,FALSE),"")</f>
        <v/>
      </c>
      <c r="D3" s="4" t="inlineStr">
        <is>
          <t>10.06.2026</t>
        </is>
      </c>
      <c r="E3" s="4" t="inlineStr">
        <is>
          <t>24.06.2026</t>
        </is>
      </c>
      <c r="F3" s="5" t="n">
        <v>1250</v>
      </c>
      <c r="G3" s="6">
        <f>F3*0.2</f>
        <v/>
      </c>
      <c r="H3" s="6">
        <f>F3+G3</f>
        <v/>
      </c>
      <c r="I3" s="7" t="inlineStr">
        <is>
          <t>Áno</t>
        </is>
      </c>
      <c r="J3" s="8" t="inlineStr">
        <is>
          <t>20.06.2026</t>
        </is>
      </c>
      <c r="K3" s="9">
        <f>IF(I3="Áno","Zaplatené",IF(TODAY()&gt;E3,"Po splatnosti","Čaká na úhradu"))</f>
        <v/>
      </c>
      <c r="L3" s="9">
        <f>IF(I3="Áno",0,IF(TODAY()&gt;E3,TODAY()-E3,0))</f>
        <v/>
      </c>
      <c r="N3" s="10" t="inlineStr">
        <is>
          <t>Klient</t>
        </is>
      </c>
      <c r="O3" s="10" t="inlineStr">
        <is>
          <t>Mesto</t>
        </is>
      </c>
    </row>
    <row r="4">
      <c r="A4" s="11" t="inlineStr">
        <is>
          <t>F2026-002</t>
        </is>
      </c>
      <c r="B4" s="11" t="inlineStr">
        <is>
          <t>Kováčová Trade</t>
        </is>
      </c>
      <c r="C4" s="11">
        <f>IFERROR(VLOOKUP(B4,$N$4:$O$13,2,FALSE),"")</f>
        <v/>
      </c>
      <c r="D4" s="12" t="inlineStr">
        <is>
          <t>12.06.2026</t>
        </is>
      </c>
      <c r="E4" s="12" t="inlineStr">
        <is>
          <t>26.06.2026</t>
        </is>
      </c>
      <c r="F4" s="5" t="n">
        <v>3400</v>
      </c>
      <c r="G4" s="13">
        <f>F4*0.2</f>
        <v/>
      </c>
      <c r="H4" s="13">
        <f>F4+G4</f>
        <v/>
      </c>
      <c r="I4" s="7" t="inlineStr">
        <is>
          <t>Áno</t>
        </is>
      </c>
      <c r="J4" s="8" t="inlineStr">
        <is>
          <t>25.06.2026</t>
        </is>
      </c>
      <c r="K4" s="14">
        <f>IF(I4="Áno","Zaplatené",IF(TODAY()&gt;E4,"Po splatnosti","Čaká na úhradu"))</f>
        <v/>
      </c>
      <c r="L4" s="14">
        <f>IF(I4="Áno",0,IF(TODAY()&gt;E4,TODAY()-E4,0))</f>
        <v/>
      </c>
      <c r="N4" s="15" t="inlineStr">
        <is>
          <t>Novák s.r.o.</t>
        </is>
      </c>
      <c r="O4" s="15" t="inlineStr">
        <is>
          <t>Bratislava</t>
        </is>
      </c>
    </row>
    <row r="5">
      <c r="A5" s="3" t="inlineStr">
        <is>
          <t>F2026-003</t>
        </is>
      </c>
      <c r="B5" s="3" t="inlineStr">
        <is>
          <t>Horváth Group</t>
        </is>
      </c>
      <c r="C5" s="3">
        <f>IFERROR(VLOOKUP(B5,$N$4:$O$13,2,FALSE),"")</f>
        <v/>
      </c>
      <c r="D5" s="4" t="inlineStr">
        <is>
          <t>15.06.2026</t>
        </is>
      </c>
      <c r="E5" s="4" t="inlineStr">
        <is>
          <t>29.06.2026</t>
        </is>
      </c>
      <c r="F5" s="5" t="n">
        <v>890.5</v>
      </c>
      <c r="G5" s="6">
        <f>F5*0.2</f>
        <v/>
      </c>
      <c r="H5" s="6">
        <f>F5+G5</f>
        <v/>
      </c>
      <c r="I5" s="7" t="inlineStr">
        <is>
          <t>Nie</t>
        </is>
      </c>
      <c r="J5" s="16" t="n"/>
      <c r="K5" s="9">
        <f>IF(I5="Áno","Zaplatené",IF(TODAY()&gt;E5,"Po splatnosti","Čaká na úhradu"))</f>
        <v/>
      </c>
      <c r="L5" s="9">
        <f>IF(I5="Áno",0,IF(TODAY()&gt;E5,TODAY()-E5,0))</f>
        <v/>
      </c>
      <c r="N5" s="15" t="inlineStr">
        <is>
          <t>Kováčová Trade</t>
        </is>
      </c>
      <c r="O5" s="15" t="inlineStr">
        <is>
          <t>Košice</t>
        </is>
      </c>
    </row>
    <row r="6">
      <c r="A6" s="11" t="inlineStr">
        <is>
          <t>F2026-004</t>
        </is>
      </c>
      <c r="B6" s="11" t="inlineStr">
        <is>
          <t>Tóthová Consulting</t>
        </is>
      </c>
      <c r="C6" s="11">
        <f>IFERROR(VLOOKUP(B6,$N$4:$O$13,2,FALSE),"")</f>
        <v/>
      </c>
      <c r="D6" s="12" t="inlineStr">
        <is>
          <t>18.06.2026</t>
        </is>
      </c>
      <c r="E6" s="12" t="inlineStr">
        <is>
          <t>02.07.2026</t>
        </is>
      </c>
      <c r="F6" s="5" t="n">
        <v>2150</v>
      </c>
      <c r="G6" s="13">
        <f>F6*0.2</f>
        <v/>
      </c>
      <c r="H6" s="13">
        <f>F6+G6</f>
        <v/>
      </c>
      <c r="I6" s="7" t="inlineStr">
        <is>
          <t>Nie</t>
        </is>
      </c>
      <c r="J6" s="16" t="n"/>
      <c r="K6" s="14">
        <f>IF(I6="Áno","Zaplatené",IF(TODAY()&gt;E6,"Po splatnosti","Čaká na úhradu"))</f>
        <v/>
      </c>
      <c r="L6" s="14">
        <f>IF(I6="Áno",0,IF(TODAY()&gt;E6,TODAY()-E6,0))</f>
        <v/>
      </c>
      <c r="N6" s="15" t="inlineStr">
        <is>
          <t>Horváth Group</t>
        </is>
      </c>
      <c r="O6" s="15" t="inlineStr">
        <is>
          <t>Žilina</t>
        </is>
      </c>
    </row>
    <row r="7">
      <c r="A7" s="3" t="inlineStr">
        <is>
          <t>F2026-005</t>
        </is>
      </c>
      <c r="B7" s="3" t="inlineStr">
        <is>
          <t>Baláž &amp; Partners</t>
        </is>
      </c>
      <c r="C7" s="3">
        <f>IFERROR(VLOOKUP(B7,$N$4:$O$13,2,FALSE),"")</f>
        <v/>
      </c>
      <c r="D7" s="4" t="inlineStr">
        <is>
          <t>20.06.2026</t>
        </is>
      </c>
      <c r="E7" s="4" t="inlineStr">
        <is>
          <t>04.07.2026</t>
        </is>
      </c>
      <c r="F7" s="5" t="n">
        <v>4750</v>
      </c>
      <c r="G7" s="6">
        <f>F7*0.2</f>
        <v/>
      </c>
      <c r="H7" s="6">
        <f>F7+G7</f>
        <v/>
      </c>
      <c r="I7" s="7" t="inlineStr">
        <is>
          <t>Áno</t>
        </is>
      </c>
      <c r="J7" s="8" t="inlineStr">
        <is>
          <t>01.07.2026</t>
        </is>
      </c>
      <c r="K7" s="9">
        <f>IF(I7="Áno","Zaplatené",IF(TODAY()&gt;E7,"Po splatnosti","Čaká na úhradu"))</f>
        <v/>
      </c>
      <c r="L7" s="9">
        <f>IF(I7="Áno",0,IF(TODAY()&gt;E7,TODAY()-E7,0))</f>
        <v/>
      </c>
      <c r="N7" s="15" t="inlineStr">
        <is>
          <t>Tóthová Consulting</t>
        </is>
      </c>
      <c r="O7" s="15" t="inlineStr">
        <is>
          <t>Nitra</t>
        </is>
      </c>
    </row>
    <row r="8">
      <c r="A8" s="11" t="inlineStr">
        <is>
          <t>F2026-006</t>
        </is>
      </c>
      <c r="B8" s="11" t="inlineStr">
        <is>
          <t>Varga Logistics</t>
        </is>
      </c>
      <c r="C8" s="11">
        <f>IFERROR(VLOOKUP(B8,$N$4:$O$13,2,FALSE),"")</f>
        <v/>
      </c>
      <c r="D8" s="12" t="inlineStr">
        <is>
          <t>22.06.2026</t>
        </is>
      </c>
      <c r="E8" s="12" t="inlineStr">
        <is>
          <t>06.07.2026</t>
        </is>
      </c>
      <c r="F8" s="5" t="n">
        <v>1580</v>
      </c>
      <c r="G8" s="13">
        <f>F8*0.2</f>
        <v/>
      </c>
      <c r="H8" s="13">
        <f>F8+G8</f>
        <v/>
      </c>
      <c r="I8" s="7" t="inlineStr">
        <is>
          <t>Nie</t>
        </is>
      </c>
      <c r="J8" s="16" t="n"/>
      <c r="K8" s="14">
        <f>IF(I8="Áno","Zaplatené",IF(TODAY()&gt;E8,"Po splatnosti","Čaká na úhradu"))</f>
        <v/>
      </c>
      <c r="L8" s="14">
        <f>IF(I8="Áno",0,IF(TODAY()&gt;E8,TODAY()-E8,0))</f>
        <v/>
      </c>
      <c r="N8" s="15" t="inlineStr">
        <is>
          <t>Baláž &amp; Partners</t>
        </is>
      </c>
      <c r="O8" s="15" t="inlineStr">
        <is>
          <t>Prešov</t>
        </is>
      </c>
    </row>
    <row r="9">
      <c r="A9" s="3" t="inlineStr">
        <is>
          <t>F2026-007</t>
        </is>
      </c>
      <c r="B9" s="3" t="inlineStr">
        <is>
          <t>Šimková Design</t>
        </is>
      </c>
      <c r="C9" s="3">
        <f>IFERROR(VLOOKUP(B9,$N$4:$O$13,2,FALSE),"")</f>
        <v/>
      </c>
      <c r="D9" s="4" t="inlineStr">
        <is>
          <t>25.06.2026</t>
        </is>
      </c>
      <c r="E9" s="4" t="inlineStr">
        <is>
          <t>09.07.2026</t>
        </is>
      </c>
      <c r="F9" s="5" t="n">
        <v>990</v>
      </c>
      <c r="G9" s="6">
        <f>F9*0.2</f>
        <v/>
      </c>
      <c r="H9" s="6">
        <f>F9+G9</f>
        <v/>
      </c>
      <c r="I9" s="7" t="inlineStr">
        <is>
          <t>Áno</t>
        </is>
      </c>
      <c r="J9" s="8" t="inlineStr">
        <is>
          <t>05.07.2026</t>
        </is>
      </c>
      <c r="K9" s="9">
        <f>IF(I9="Áno","Zaplatené",IF(TODAY()&gt;E9,"Po splatnosti","Čaká na úhradu"))</f>
        <v/>
      </c>
      <c r="L9" s="9">
        <f>IF(I9="Áno",0,IF(TODAY()&gt;E9,TODAY()-E9,0))</f>
        <v/>
      </c>
      <c r="N9" s="15" t="inlineStr">
        <is>
          <t>Varga Logistics</t>
        </is>
      </c>
      <c r="O9" s="15" t="inlineStr">
        <is>
          <t>Banská Bystrica</t>
        </is>
      </c>
    </row>
    <row r="10">
      <c r="A10" s="11" t="inlineStr">
        <is>
          <t>F2026-008</t>
        </is>
      </c>
      <c r="B10" s="11" t="inlineStr">
        <is>
          <t>Kolár IT Solutions</t>
        </is>
      </c>
      <c r="C10" s="11">
        <f>IFERROR(VLOOKUP(B10,$N$4:$O$13,2,FALSE),"")</f>
        <v/>
      </c>
      <c r="D10" s="12" t="inlineStr">
        <is>
          <t>28.06.2026</t>
        </is>
      </c>
      <c r="E10" s="12" t="inlineStr">
        <is>
          <t>12.07.2026</t>
        </is>
      </c>
      <c r="F10" s="5" t="n">
        <v>3200</v>
      </c>
      <c r="G10" s="13">
        <f>F10*0.2</f>
        <v/>
      </c>
      <c r="H10" s="13">
        <f>F10+G10</f>
        <v/>
      </c>
      <c r="I10" s="7" t="inlineStr">
        <is>
          <t>Nie</t>
        </is>
      </c>
      <c r="J10" s="16" t="n"/>
      <c r="K10" s="14">
        <f>IF(I10="Áno","Zaplatené",IF(TODAY()&gt;E10,"Po splatnosti","Čaká na úhradu"))</f>
        <v/>
      </c>
      <c r="L10" s="14">
        <f>IF(I10="Áno",0,IF(TODAY()&gt;E10,TODAY()-E10,0))</f>
        <v/>
      </c>
      <c r="N10" s="15" t="inlineStr">
        <is>
          <t>Šimková Design</t>
        </is>
      </c>
      <c r="O10" s="15" t="inlineStr">
        <is>
          <t>Trnava</t>
        </is>
      </c>
    </row>
    <row r="11">
      <c r="A11" s="3" t="inlineStr">
        <is>
          <t>F2026-009</t>
        </is>
      </c>
      <c r="B11" s="3" t="inlineStr">
        <is>
          <t>Novák s.r.o.</t>
        </is>
      </c>
      <c r="C11" s="3">
        <f>IFERROR(VLOOKUP(B11,$N$4:$O$13,2,FALSE),"")</f>
        <v/>
      </c>
      <c r="D11" s="4" t="inlineStr">
        <is>
          <t>01.07.2026</t>
        </is>
      </c>
      <c r="E11" s="4" t="inlineStr">
        <is>
          <t>15.07.2026</t>
        </is>
      </c>
      <c r="F11" s="5" t="n">
        <v>1750</v>
      </c>
      <c r="G11" s="6">
        <f>F11*0.2</f>
        <v/>
      </c>
      <c r="H11" s="6">
        <f>F11+G11</f>
        <v/>
      </c>
      <c r="I11" s="7" t="inlineStr">
        <is>
          <t>Nie</t>
        </is>
      </c>
      <c r="J11" s="16" t="n"/>
      <c r="K11" s="9">
        <f>IF(I11="Áno","Zaplatené",IF(TODAY()&gt;E11,"Po splatnosti","Čaká na úhradu"))</f>
        <v/>
      </c>
      <c r="L11" s="9">
        <f>IF(I11="Áno",0,IF(TODAY()&gt;E11,TODAY()-E11,0))</f>
        <v/>
      </c>
      <c r="N11" s="15" t="inlineStr">
        <is>
          <t>Kolár IT Solutions</t>
        </is>
      </c>
      <c r="O11" s="15" t="inlineStr">
        <is>
          <t>Trenčín</t>
        </is>
      </c>
    </row>
    <row r="12">
      <c r="A12" s="11" t="inlineStr">
        <is>
          <t>F2026-010</t>
        </is>
      </c>
      <c r="B12" s="11" t="inlineStr">
        <is>
          <t>Kováčová Trade</t>
        </is>
      </c>
      <c r="C12" s="11">
        <f>IFERROR(VLOOKUP(B12,$N$4:$O$13,2,FALSE),"")</f>
        <v/>
      </c>
      <c r="D12" s="12" t="inlineStr">
        <is>
          <t>05.07.2026</t>
        </is>
      </c>
      <c r="E12" s="12" t="inlineStr">
        <is>
          <t>19.07.2026</t>
        </is>
      </c>
      <c r="F12" s="5" t="n">
        <v>2600</v>
      </c>
      <c r="G12" s="13">
        <f>F12*0.2</f>
        <v/>
      </c>
      <c r="H12" s="13">
        <f>F12+G12</f>
        <v/>
      </c>
      <c r="I12" s="7" t="inlineStr">
        <is>
          <t>Nie</t>
        </is>
      </c>
      <c r="J12" s="16" t="n"/>
      <c r="K12" s="14">
        <f>IF(I12="Áno","Zaplatené",IF(TODAY()&gt;E12,"Po splatnosti","Čaká na úhradu"))</f>
        <v/>
      </c>
      <c r="L12" s="14">
        <f>IF(I12="Áno",0,IF(TODAY()&gt;E12,TODAY()-E12,0))</f>
        <v/>
      </c>
      <c r="N12" s="15" t="inlineStr">
        <is>
          <t>Petráková Media</t>
        </is>
      </c>
      <c r="O12" s="15" t="inlineStr">
        <is>
          <t>Poprad</t>
        </is>
      </c>
    </row>
    <row r="13">
      <c r="A13" s="17" t="n"/>
      <c r="B13" s="17" t="inlineStr">
        <is>
          <t>SPOLU</t>
        </is>
      </c>
      <c r="C13" s="17" t="n"/>
      <c r="D13" s="17" t="n"/>
      <c r="E13" s="17" t="n"/>
      <c r="F13" s="18">
        <f>SUM(F3:F12)</f>
        <v/>
      </c>
      <c r="G13" s="18">
        <f>SUM(G3:G12)</f>
        <v/>
      </c>
      <c r="H13" s="18">
        <f>SUM(H3:H12)</f>
        <v/>
      </c>
      <c r="I13" s="17" t="n"/>
      <c r="J13" s="17" t="n"/>
      <c r="K13" s="17" t="n"/>
      <c r="L13" s="17" t="n"/>
      <c r="N13" s="15" t="inlineStr">
        <is>
          <t>Krajčík Trans</t>
        </is>
      </c>
      <c r="O13" s="15" t="inlineStr">
        <is>
          <t>Zvolen</t>
        </is>
      </c>
    </row>
    <row r="14"/>
    <row r="15">
      <c r="B15" s="19" t="inlineStr">
        <is>
          <t>ŠTATISTIKY</t>
        </is>
      </c>
    </row>
    <row r="16">
      <c r="B16" s="20" t="inlineStr">
        <is>
          <t>Počet faktúr</t>
        </is>
      </c>
      <c r="C16" s="21">
        <f>COUNTA(A3:A12)</f>
        <v/>
      </c>
    </row>
    <row r="17">
      <c r="B17" s="20" t="inlineStr">
        <is>
          <t>Zaplatené faktúry</t>
        </is>
      </c>
      <c r="C17" s="21">
        <f>COUNTIF(I3:I12,"Áno")</f>
        <v/>
      </c>
    </row>
    <row r="18">
      <c r="B18" s="20" t="inlineStr">
        <is>
          <t>Nezaplatené faktúry</t>
        </is>
      </c>
      <c r="C18" s="21">
        <f>COUNTIF(I3:I12,"Nie")</f>
        <v/>
      </c>
    </row>
    <row r="19">
      <c r="B19" s="20" t="inlineStr">
        <is>
          <t>Po splatnosti</t>
        </is>
      </c>
      <c r="C19" s="21">
        <f>COUNTIF(K3:K12,"Po splatnosti")</f>
        <v/>
      </c>
    </row>
    <row r="20">
      <c r="B20" s="20" t="inlineStr">
        <is>
          <t>Suma zaplatená</t>
        </is>
      </c>
      <c r="C20" s="22">
        <f>SUMIF(I3:I12,"Áno",H3:H12)</f>
        <v/>
      </c>
    </row>
    <row r="21">
      <c r="B21" s="20" t="inlineStr">
        <is>
          <t>Suma nezaplatená</t>
        </is>
      </c>
      <c r="C21" s="22">
        <f>SUMIF(I3:I12,"Nie",H3:H12)</f>
        <v/>
      </c>
    </row>
  </sheetData>
  <mergeCells count="1">
    <mergeCell ref="A1:L1"/>
  </mergeCells>
  <conditionalFormatting sqref="K3:K12">
    <cfRule type="expression" priority="1" dxfId="0" stopIfTrue="1">
      <formula>K3="Po splatnosti"</formula>
    </cfRule>
    <cfRule type="expression" priority="2" dxfId="1" stopIfTrue="1">
      <formula>K3="Zaplatené"</formula>
    </cfRule>
  </conditionalFormatting>
  <dataValidations count="1">
    <dataValidation sqref="I3:I12" showErrorMessage="1" showInputMessage="1" allowBlank="1" type="list">
      <formula1>"Áno,Nie"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26" customHeight="1">
      <c r="A1" s="1" t="inlineStr">
        <is>
          <t>DASHBOARD - PREHĽAD FAKTÚR</t>
        </is>
      </c>
    </row>
    <row r="2"/>
    <row r="3">
      <c r="A3" s="23" t="inlineStr">
        <is>
          <t>Celková suma faktúr (s DPH)</t>
        </is>
      </c>
      <c r="B3" s="24">
        <f>Faktúry!H14</f>
        <v/>
      </c>
    </row>
    <row r="4">
      <c r="A4" s="23" t="inlineStr">
        <is>
          <t>Zaplatená suma</t>
        </is>
      </c>
      <c r="B4" s="24">
        <f>Faktúry!C19</f>
        <v/>
      </c>
    </row>
    <row r="5">
      <c r="A5" s="23" t="inlineStr">
        <is>
          <t>Nezaplatená suma</t>
        </is>
      </c>
      <c r="B5" s="24">
        <f>Faktúry!C20</f>
        <v/>
      </c>
    </row>
    <row r="6">
      <c r="A6" s="23" t="inlineStr">
        <is>
          <t>Počet faktúr po splatnosti</t>
        </is>
      </c>
      <c r="B6" s="25">
        <f>Faktúry!C17</f>
        <v/>
      </c>
    </row>
    <row r="7">
      <c r="A7" s="23" t="inlineStr">
        <is>
          <t>Priemerná suma faktúry</t>
        </is>
      </c>
      <c r="B7" s="24">
        <f>AVERAGE(Faktúry!H3:H12)</f>
        <v/>
      </c>
    </row>
    <row r="8">
      <c r="A8" s="23" t="inlineStr">
        <is>
          <t>Podiel zaplatených faktúr</t>
        </is>
      </c>
      <c r="B8" s="26">
        <f>IFERROR(Faktúry!C15/Faktúry!C14,0)</f>
        <v/>
      </c>
    </row>
    <row r="9"/>
    <row r="10"/>
    <row r="11">
      <c r="A11" s="27" t="inlineStr">
        <is>
          <t>Klient</t>
        </is>
      </c>
      <c r="B11" s="27" t="inlineStr">
        <is>
          <t>Suma s DPH (€)</t>
        </is>
      </c>
    </row>
    <row r="12">
      <c r="A12" s="3" t="inlineStr">
        <is>
          <t>Novák s.r.o.</t>
        </is>
      </c>
      <c r="B12" s="6">
        <f>SUMIF(Faktúry!$B$3:$B$12,A12,Faktúry!$H$3:$H$12)</f>
        <v/>
      </c>
    </row>
    <row r="13">
      <c r="A13" s="11" t="inlineStr">
        <is>
          <t>Kováčová Trade</t>
        </is>
      </c>
      <c r="B13" s="13">
        <f>SUMIF(Faktúry!$B$3:$B$12,A13,Faktúry!$H$3:$H$12)</f>
        <v/>
      </c>
    </row>
    <row r="14">
      <c r="A14" s="3" t="inlineStr">
        <is>
          <t>Horváth Group</t>
        </is>
      </c>
      <c r="B14" s="6">
        <f>SUMIF(Faktúry!$B$3:$B$12,A14,Faktúry!$H$3:$H$12)</f>
        <v/>
      </c>
    </row>
    <row r="15">
      <c r="A15" s="11" t="inlineStr">
        <is>
          <t>Tóthová Consulting</t>
        </is>
      </c>
      <c r="B15" s="13">
        <f>SUMIF(Faktúry!$B$3:$B$12,A15,Faktúry!$H$3:$H$12)</f>
        <v/>
      </c>
    </row>
    <row r="16">
      <c r="A16" s="3" t="inlineStr">
        <is>
          <t>Baláž &amp; Partners</t>
        </is>
      </c>
      <c r="B16" s="6">
        <f>SUMIF(Faktúry!$B$3:$B$12,A16,Faktúry!$H$3:$H$12)</f>
        <v/>
      </c>
    </row>
    <row r="17">
      <c r="A17" s="11" t="inlineStr">
        <is>
          <t>Varga Logistics</t>
        </is>
      </c>
      <c r="B17" s="13">
        <f>SUMIF(Faktúry!$B$3:$B$12,A17,Faktúry!$H$3:$H$12)</f>
        <v/>
      </c>
    </row>
    <row r="18">
      <c r="A18" s="3" t="inlineStr">
        <is>
          <t>Šimková Design</t>
        </is>
      </c>
      <c r="B18" s="6">
        <f>SUMIF(Faktúry!$B$3:$B$12,A18,Faktúry!$H$3:$H$12)</f>
        <v/>
      </c>
    </row>
    <row r="19">
      <c r="A19" s="11" t="inlineStr">
        <is>
          <t>Kolár IT Solutions</t>
        </is>
      </c>
      <c r="B19" s="13">
        <f>SUMIF(Faktúry!$B$3:$B$12,A19,Faktúry!$H$3:$H$12)</f>
        <v/>
      </c>
    </row>
    <row r="20"/>
    <row r="21"/>
    <row r="22">
      <c r="A22" s="27" t="inlineStr">
        <is>
          <t>Stav</t>
        </is>
      </c>
      <c r="B22" s="27" t="inlineStr">
        <is>
          <t>Počet</t>
        </is>
      </c>
    </row>
    <row r="23">
      <c r="A23" s="3" t="inlineStr">
        <is>
          <t>Zaplatené</t>
        </is>
      </c>
      <c r="B23" s="3">
        <f>COUNTIF(Faktúry!$K$3:$K$12,A23)</f>
        <v/>
      </c>
    </row>
    <row r="24">
      <c r="A24" s="11" t="inlineStr">
        <is>
          <t>Po splatnosti</t>
        </is>
      </c>
      <c r="B24" s="11">
        <f>COUNTIF(Faktúry!$K$3:$K$12,A24)</f>
        <v/>
      </c>
    </row>
    <row r="25">
      <c r="A25" s="3" t="inlineStr">
        <is>
          <t>Čaká na úhradu</t>
        </is>
      </c>
      <c r="B25" s="3">
        <f>COUNTIF(Faktúry!$K$3:$K$12,A25)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6" customHeight="1">
      <c r="A1" s="1" t="inlineStr">
        <is>
          <t>NÁVOD NA POUŽITIE ZOŠITA</t>
        </is>
      </c>
    </row>
    <row r="2"/>
    <row r="3">
      <c r="A3" s="27" t="inlineStr">
        <is>
          <t>Oblasť</t>
        </is>
      </c>
      <c r="B3" s="27" t="inlineStr">
        <is>
          <t>Popis</t>
        </is>
      </c>
    </row>
    <row r="4" ht="32" customHeight="1">
      <c r="A4" s="28" t="inlineStr">
        <is>
          <t>Hárok Faktúry</t>
        </is>
      </c>
      <c r="B4" s="29" t="inlineStr">
        <is>
          <t>Obsahuje evidenciu všetkých vystavených faktúr - číslo, klienta, mesto (automaticky doplnené pomocou VLOOKUP), dátumy, sumy, stav úhrady a meškanie.</t>
        </is>
      </c>
    </row>
    <row r="5" ht="32" customHeight="1">
      <c r="A5" s="30" t="inlineStr">
        <is>
          <t>Stĺpec Mesto</t>
        </is>
      </c>
      <c r="B5" s="31" t="inlineStr">
        <is>
          <t>Automaticky sa vyplní podľa názvu klienta pomocou vzorca VLOOKUP z tabuľky klientov v stĺpcoch N:O.</t>
        </is>
      </c>
    </row>
    <row r="6" ht="32" customHeight="1">
      <c r="A6" s="28" t="inlineStr">
        <is>
          <t>Stĺpec Suma bez DPH</t>
        </is>
      </c>
      <c r="B6" s="29" t="inlineStr">
        <is>
          <t>Editovateľné pole (žlté podfarbenie) - zadajte základ dane.</t>
        </is>
      </c>
    </row>
    <row r="7" ht="32" customHeight="1">
      <c r="A7" s="30" t="inlineStr">
        <is>
          <t>Stĺpec DPH a Suma s DPH</t>
        </is>
      </c>
      <c r="B7" s="31" t="inlineStr">
        <is>
          <t>Vypočítavajú sa automaticky vzorcom podľa sadzby 20%.</t>
        </is>
      </c>
    </row>
    <row r="8" ht="32" customHeight="1">
      <c r="A8" s="28" t="inlineStr">
        <is>
          <t>Stĺpec Zaplatené</t>
        </is>
      </c>
      <c r="B8" s="29" t="inlineStr">
        <is>
          <t>Vyberte z rozbaľovacieho zoznamu Áno/Nie.</t>
        </is>
      </c>
    </row>
    <row r="9" ht="32" customHeight="1">
      <c r="A9" s="30" t="inlineStr">
        <is>
          <t>Stĺpec Stav</t>
        </is>
      </c>
      <c r="B9" s="31" t="inlineStr">
        <is>
          <t>Automaticky vyhodnotí, či je faktúra zaplatená, po splatnosti alebo čaká na úhradu.</t>
        </is>
      </c>
    </row>
    <row r="10" ht="32" customHeight="1">
      <c r="A10" s="28" t="inlineStr">
        <is>
          <t>Stĺpec Dní meškania</t>
        </is>
      </c>
      <c r="B10" s="29" t="inlineStr">
        <is>
          <t>Počíta počet dní po splatnosti pre nezaplatené faktúry.</t>
        </is>
      </c>
    </row>
    <row r="11" ht="32" customHeight="1">
      <c r="A11" s="30" t="inlineStr">
        <is>
          <t>Hárok Súhrn</t>
        </is>
      </c>
      <c r="B11" s="31" t="inlineStr">
        <is>
          <t>Zobrazuje kľúčové ukazovatele (KPI), súhrnnú tabuľku podľa klientov a grafy (stĺpcový a koláčový).</t>
        </is>
      </c>
    </row>
    <row r="12" ht="32" customHeight="1">
      <c r="A12" s="28" t="inlineStr">
        <is>
          <t>Aktualizácia</t>
        </is>
      </c>
      <c r="B12" s="29" t="inlineStr">
        <is>
          <t>Po zmene údajov na hárku Faktúry sa všetky výpočty a grafy na hárku Súhrn automaticky prepočítajú.</t>
        </is>
      </c>
    </row>
    <row r="13" ht="32" customHeight="1">
      <c r="A13" s="30" t="inlineStr">
        <is>
          <t>Farebné označenie</t>
        </is>
      </c>
      <c r="B13" s="31" t="inlineStr">
        <is>
          <t>Žlté bunky = na zadanie, zelený text = zaplatené, červený text = po splatnosti.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2026-07-14T09:49:39Z</dcterms:created>
  <dcterms:modified xmlns:dcterms="http://purl.org/dc/terms/" xmlns:xsi="http://www.w3.org/2001/XMLSchema-instance" xsi:type="dcterms:W3CDTF">2026-07-14T09:49:39Z</dcterms:modified>
</cp:coreProperties>
</file>