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dplatné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Pokyny" sheetId="3" state="visible" r:id="rId3"/>
  </sheets>
  <definedNames>
    <definedName name="_xlnm._FilterDatabase" localSheetId="0" hidden="1">'Predplatné'!$A$4:$U$104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3">
    <numFmt numFmtId="164" formatCode="# ##0,00 &quot;€&quot;"/>
    <numFmt numFmtId="165" formatCode="dd.mm.yyyy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FFFFFF"/>
      <sz val="12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4B8A6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right" vertical="center"/>
    </xf>
    <xf numFmtId="9" fontId="3" fillId="5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/>
    </xf>
    <xf numFmtId="1" fontId="3" fillId="6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5" fontId="3" fillId="4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164" fontId="0" fillId="0" borderId="0" pivotButton="0" quotePrefix="0" xfId="0"/>
    <xf numFmtId="0" fontId="5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left" vertical="center" wrapText="1"/>
    </xf>
    <xf numFmtId="0" fontId="3" fillId="6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164" fontId="0" fillId="0" borderId="0" pivotButton="0" quotePrefix="0" xfId="0"/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Ročné náklady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'Prehľad'!$A$15:$A$20</f>
            </numRef>
          </cat>
          <val>
            <numRef>
              <f>'Prehľad'!$B$15:$B$20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Ročný náklad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aktívnych a zrušených predplatných</a:t>
            </a:r>
          </a:p>
        </rich>
      </tx>
    </title>
    <plotArea>
      <pieChart>
        <varyColors val="1"/>
        <ser>
          <idx val="0"/>
          <order val="0"/>
          <tx>
            <strRef>
              <f>'Prehľad'!E14</f>
            </strRef>
          </tx>
          <spPr>
            <a:ln xmlns:a="http://schemas.openxmlformats.org/drawingml/2006/main">
              <a:solidFill>
                <a:srgbClr val="FFFFFF"/>
              </a:solidFill>
              <a:prstDash val="solid"/>
            </a:ln>
          </spPr>
          <cat>
            <numRef>
              <f>'Prehľad'!$D$15:$D$16</f>
            </numRef>
          </cat>
          <val>
            <numRef>
              <f>'Prehľad'!$E$15:$E$16</f>
            </numRef>
          </val>
        </ser>
        <dLbls>
          <showPercent val="1"/>
          <showLeaderLines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Mesačné plánované náklady v roku 2026</a:t>
            </a:r>
          </a:p>
        </rich>
      </tx>
    </title>
    <plotArea>
      <lineChart>
        <grouping val="standard"/>
        <ser>
          <idx val="0"/>
          <order val="0"/>
          <tx>
            <strRef>
              <f>'Prehľad'!B24</f>
            </strRef>
          </tx>
          <spPr>
            <a:ln xmlns:a="http://schemas.openxmlformats.org/drawingml/2006/main" w="28575">
              <a:solidFill>
                <a:srgbClr val="14B8A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'Prehľad'!$A$25:$A$36</f>
            </numRef>
          </cat>
          <val>
            <numRef>
              <f>'Prehľad'!$B$25:$B$36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Náklady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8</col>
      <colOff>0</colOff>
      <row>2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8</col>
      <colOff>0</colOff>
      <row>19</row>
      <rowOff>0</rowOff>
    </from>
    <ext cx="46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38</row>
      <rowOff>0</rowOff>
    </from>
    <ext cx="648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/>
  </sheetPr>
  <dimension ref="A1:U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24" customWidth="1" min="3" max="3"/>
    <col width="19" customWidth="1" min="4" max="4"/>
    <col width="28" customWidth="1" min="5" max="5"/>
    <col width="20" customWidth="1" min="6" max="6"/>
    <col width="15" customWidth="1" min="7" max="7"/>
    <col width="15" customWidth="1" min="8" max="8"/>
    <col width="10" customWidth="1" min="9" max="9"/>
    <col width="15" customWidth="1" min="10" max="10"/>
    <col width="10" customWidth="1" min="11" max="11"/>
    <col width="16" customWidth="1" min="12" max="12"/>
    <col width="22" customWidth="1" min="13" max="13"/>
    <col width="17" customWidth="1" min="14" max="14"/>
    <col width="19" customWidth="1" min="15" max="15"/>
    <col width="14" customWidth="1" min="16" max="16"/>
    <col width="22" customWidth="1" min="17" max="17"/>
    <col width="16" customWidth="1" min="18" max="18"/>
    <col width="15" customWidth="1" min="19" max="19"/>
    <col width="22" customWidth="1" min="20" max="20"/>
    <col width="28" customWidth="1" min="21" max="21"/>
  </cols>
  <sheetData>
    <row r="1" ht="28" customHeight="1">
      <c r="A1" s="1" t="inlineStr">
        <is>
          <t>Sledovanie predplatného</t>
        </is>
      </c>
    </row>
    <row r="2" ht="30" customHeight="1">
      <c r="A2" s="2" t="inlineStr">
        <is>
          <t>Evidencia pravidelných predplatných domácnosti alebo malej firmy. Žlté bunky sú určené na zadávanie a úpravu údajov.</t>
        </is>
      </c>
    </row>
    <row r="3"/>
    <row r="4" ht="38" customHeight="1">
      <c r="A4" s="3" t="inlineStr">
        <is>
          <t>ID</t>
        </is>
      </c>
      <c r="B4" s="3" t="inlineStr">
        <is>
          <t>Názov služby</t>
        </is>
      </c>
      <c r="C4" s="3" t="inlineStr">
        <is>
          <t>Poskytovateľ</t>
        </is>
      </c>
      <c r="D4" s="3" t="inlineStr">
        <is>
          <t>Kategória</t>
        </is>
      </c>
      <c r="E4" s="3" t="inlineStr">
        <is>
          <t>Používateľ / zodpovedná osoba</t>
        </is>
      </c>
      <c r="F4" s="3" t="inlineStr">
        <is>
          <t>Mesto</t>
        </is>
      </c>
      <c r="G4" s="3" t="inlineStr">
        <is>
          <t>Frekvencia</t>
        </is>
      </c>
      <c r="H4" s="3" t="inlineStr">
        <is>
          <t>Cena bez DPH</t>
        </is>
      </c>
      <c r="I4" s="3" t="inlineStr">
        <is>
          <t>DPH %</t>
        </is>
      </c>
      <c r="J4" s="3" t="inlineStr">
        <is>
          <t>Cena s DPH</t>
        </is>
      </c>
      <c r="K4" s="3" t="inlineStr">
        <is>
          <t>Mena</t>
        </is>
      </c>
      <c r="L4" s="3" t="inlineStr">
        <is>
          <t>Dátum začiatku</t>
        </is>
      </c>
      <c r="M4" s="3" t="inlineStr">
        <is>
          <t>Dátum najbližšej platby</t>
        </is>
      </c>
      <c r="N4" s="3" t="inlineStr">
        <is>
          <t>Dátum ukončenia</t>
        </is>
      </c>
      <c r="O4" s="3" t="inlineStr">
        <is>
          <t>Spôsob platby</t>
        </is>
      </c>
      <c r="P4" s="3" t="inlineStr">
        <is>
          <t>Stav</t>
        </is>
      </c>
      <c r="Q4" s="3" t="inlineStr">
        <is>
          <t>Automatické obnovenie</t>
        </is>
      </c>
      <c r="R4" s="3" t="inlineStr">
        <is>
          <t>Ročný náklad</t>
        </is>
      </c>
      <c r="S4" s="3" t="inlineStr">
        <is>
          <t>Dni do platby</t>
        </is>
      </c>
      <c r="T4" s="3" t="inlineStr">
        <is>
          <t>Upozornenie</t>
        </is>
      </c>
      <c r="U4" s="3" t="inlineStr">
        <is>
          <t>Poznámka</t>
        </is>
      </c>
    </row>
    <row r="5" ht="22" customHeight="1">
      <c r="A5" s="4" t="inlineStr">
        <is>
          <t>P-001</t>
        </is>
      </c>
      <c r="B5" s="5" t="inlineStr">
        <is>
          <t>Netflix</t>
        </is>
      </c>
      <c r="C5" s="5" t="inlineStr">
        <is>
          <t>StreamVision</t>
        </is>
      </c>
      <c r="D5" s="5" t="inlineStr">
        <is>
          <t>Zábava</t>
        </is>
      </c>
      <c r="E5" s="5" t="inlineStr">
        <is>
          <t>Mária Kováčová</t>
        </is>
      </c>
      <c r="F5" s="5" t="inlineStr">
        <is>
          <t>Bratislava</t>
        </is>
      </c>
      <c r="G5" s="4" t="inlineStr">
        <is>
          <t>Mesačne</t>
        </is>
      </c>
      <c r="H5" s="30" t="n">
        <v>11.99</v>
      </c>
      <c r="I5" s="7" t="n">
        <v>0.2</v>
      </c>
      <c r="J5" s="31">
        <f>IF('Predplatné'!$H5="","",'Predplatné'!$H5*(1+'Predplatné'!$I5))</f>
        <v/>
      </c>
      <c r="K5" s="4" t="inlineStr">
        <is>
          <t>EUR</t>
        </is>
      </c>
      <c r="L5" s="32" t="n">
        <v>46041</v>
      </c>
      <c r="M5" s="32" t="n">
        <v>46265</v>
      </c>
      <c r="N5" s="32" t="n"/>
      <c r="O5" s="4" t="inlineStr">
        <is>
          <t>Platobná karta</t>
        </is>
      </c>
      <c r="P5" s="4" t="inlineStr">
        <is>
          <t>Aktívne</t>
        </is>
      </c>
      <c r="Q5" s="4" t="inlineStr">
        <is>
          <t>Áno</t>
        </is>
      </c>
      <c r="R5" s="31">
        <f>IF('Predplatné'!$B5="","",IFERROR('Predplatné'!$J5*VLOOKUP('Predplatné'!$G5,'Prehľad'!$F$15:$G$18,2,FALSE),""))</f>
        <v/>
      </c>
      <c r="S5" s="10">
        <f>IF('Predplatné'!$M5="","",'Predplatné'!$M5-TODAY())</f>
        <v/>
      </c>
      <c r="T5" s="11">
        <f>IF('Predplatné'!$B5="","",IF('Predplatné'!$P5&lt;&gt;"Aktívne","Neaktívne",IF('Predplatné'!$M5="","Doplniť dátum platby",IF('Predplatné'!$S5&lt;0,"Po termíne",IF('Predplatné'!$S5&lt;=7,"Platba do 7 dní","V poriadku")))))</f>
        <v/>
      </c>
      <c r="U5" s="12" t="inlineStr">
        <is>
          <t>Rodinný účet</t>
        </is>
      </c>
    </row>
    <row r="6" ht="22" customHeight="1">
      <c r="A6" s="4" t="inlineStr">
        <is>
          <t>P-002</t>
        </is>
      </c>
      <c r="B6" s="5" t="inlineStr">
        <is>
          <t>Microsoft 365 Business</t>
        </is>
      </c>
      <c r="C6" s="5" t="inlineStr">
        <is>
          <t>Microsoft Ireland</t>
        </is>
      </c>
      <c r="D6" s="5" t="inlineStr">
        <is>
          <t>Softvér</t>
        </is>
      </c>
      <c r="E6" s="5" t="inlineStr">
        <is>
          <t>Ján Novák</t>
        </is>
      </c>
      <c r="F6" s="5" t="inlineStr">
        <is>
          <t>Košice</t>
        </is>
      </c>
      <c r="G6" s="4" t="inlineStr">
        <is>
          <t>Mesačne</t>
        </is>
      </c>
      <c r="H6" s="30" t="n">
        <v>10</v>
      </c>
      <c r="I6" s="7" t="n">
        <v>0.2</v>
      </c>
      <c r="J6" s="33">
        <f>IF('Predplatné'!$H6="","",'Predplatné'!$H6*(1+'Predplatné'!$I6))</f>
        <v/>
      </c>
      <c r="K6" s="4" t="inlineStr">
        <is>
          <t>EUR</t>
        </is>
      </c>
      <c r="L6" s="32" t="n">
        <v>46081</v>
      </c>
      <c r="M6" s="32" t="n">
        <v>46279</v>
      </c>
      <c r="N6" s="32" t="n"/>
      <c r="O6" s="4" t="inlineStr">
        <is>
          <t>Platobná karta</t>
        </is>
      </c>
      <c r="P6" s="4" t="inlineStr">
        <is>
          <t>Aktívne</t>
        </is>
      </c>
      <c r="Q6" s="4" t="inlineStr">
        <is>
          <t>Áno</t>
        </is>
      </c>
      <c r="R6" s="33">
        <f>IF('Predplatné'!$B6="","",IFERROR('Predplatné'!$J6*VLOOKUP('Predplatné'!$G6,'Prehľad'!$F$15:$G$18,2,FALSE),""))</f>
        <v/>
      </c>
      <c r="S6" s="14">
        <f>IF('Predplatné'!$M6="","",'Predplatné'!$M6-TODAY())</f>
        <v/>
      </c>
      <c r="T6" s="15">
        <f>IF('Predplatné'!$B6="","",IF('Predplatné'!$P6&lt;&gt;"Aktívne","Neaktívne",IF('Predplatné'!$M6="","Doplniť dátum platby",IF('Predplatné'!$S6&lt;0,"Po termíne",IF('Predplatné'!$S6&lt;=7,"Platba do 7 dní","V poriadku")))))</f>
        <v/>
      </c>
      <c r="U6" s="12" t="inlineStr">
        <is>
          <t>Firemný účet</t>
        </is>
      </c>
    </row>
    <row r="7" ht="22" customHeight="1">
      <c r="A7" s="4" t="inlineStr">
        <is>
          <t>P-003</t>
        </is>
      </c>
      <c r="B7" s="5" t="inlineStr">
        <is>
          <t>Spotify Premium</t>
        </is>
      </c>
      <c r="C7" s="5" t="inlineStr">
        <is>
          <t>Spotify AB</t>
        </is>
      </c>
      <c r="D7" s="5" t="inlineStr">
        <is>
          <t>Zábava</t>
        </is>
      </c>
      <c r="E7" s="5" t="inlineStr">
        <is>
          <t>Zuzana Tóthová</t>
        </is>
      </c>
      <c r="F7" s="5" t="inlineStr">
        <is>
          <t>Žilina</t>
        </is>
      </c>
      <c r="G7" s="4" t="inlineStr">
        <is>
          <t>Mesačne</t>
        </is>
      </c>
      <c r="H7" s="30" t="n">
        <v>9.99</v>
      </c>
      <c r="I7" s="7" t="n">
        <v>0.2</v>
      </c>
      <c r="J7" s="31">
        <f>IF('Predplatné'!$H7="","",'Predplatné'!$H7*(1+'Predplatné'!$I7))</f>
        <v/>
      </c>
      <c r="K7" s="4" t="inlineStr">
        <is>
          <t>EUR</t>
        </is>
      </c>
      <c r="L7" s="32" t="n">
        <v>46096</v>
      </c>
      <c r="M7" s="32" t="n">
        <v>46259</v>
      </c>
      <c r="N7" s="32" t="n"/>
      <c r="O7" s="4" t="inlineStr">
        <is>
          <t>Platobná karta</t>
        </is>
      </c>
      <c r="P7" s="4" t="inlineStr">
        <is>
          <t>Aktívne</t>
        </is>
      </c>
      <c r="Q7" s="4" t="inlineStr">
        <is>
          <t>Áno</t>
        </is>
      </c>
      <c r="R7" s="31">
        <f>IF('Predplatné'!$B7="","",IFERROR('Predplatné'!$J7*VLOOKUP('Predplatné'!$G7,'Prehľad'!$F$15:$G$18,2,FALSE),""))</f>
        <v/>
      </c>
      <c r="S7" s="10">
        <f>IF('Predplatné'!$M7="","",'Predplatné'!$M7-TODAY())</f>
        <v/>
      </c>
      <c r="T7" s="11">
        <f>IF('Predplatné'!$B7="","",IF('Predplatné'!$P7&lt;&gt;"Aktívne","Neaktívne",IF('Predplatné'!$M7="","Doplniť dátum platby",IF('Predplatné'!$S7&lt;0,"Po termíne",IF('Predplatné'!$S7&lt;=7,"Platba do 7 dní","V poriadku")))))</f>
        <v/>
      </c>
      <c r="U7" s="12" t="inlineStr">
        <is>
          <t>Hudba</t>
        </is>
      </c>
    </row>
    <row r="8" ht="22" customHeight="1">
      <c r="A8" s="4" t="inlineStr">
        <is>
          <t>P-004</t>
        </is>
      </c>
      <c r="B8" s="5" t="inlineStr">
        <is>
          <t>O2 Internet</t>
        </is>
      </c>
      <c r="C8" s="5" t="inlineStr">
        <is>
          <t>O2 Slovakia</t>
        </is>
      </c>
      <c r="D8" s="5" t="inlineStr">
        <is>
          <t>Telekomunikácie</t>
        </is>
      </c>
      <c r="E8" s="5" t="inlineStr">
        <is>
          <t>Peter Horváth</t>
        </is>
      </c>
      <c r="F8" s="5" t="inlineStr">
        <is>
          <t>Nitra</t>
        </is>
      </c>
      <c r="G8" s="4" t="inlineStr">
        <is>
          <t>Mesačne</t>
        </is>
      </c>
      <c r="H8" s="30" t="n">
        <v>24.9</v>
      </c>
      <c r="I8" s="7" t="n">
        <v>0.2</v>
      </c>
      <c r="J8" s="33">
        <f>IF('Predplatné'!$H8="","",'Predplatné'!$H8*(1+'Predplatné'!$I8))</f>
        <v/>
      </c>
      <c r="K8" s="4" t="inlineStr">
        <is>
          <t>EUR</t>
        </is>
      </c>
      <c r="L8" s="32" t="n">
        <v>46116</v>
      </c>
      <c r="M8" s="32" t="n">
        <v>46268</v>
      </c>
      <c r="N8" s="32" t="n"/>
      <c r="O8" s="4" t="inlineStr">
        <is>
          <t>Inkaso</t>
        </is>
      </c>
      <c r="P8" s="4" t="inlineStr">
        <is>
          <t>Aktívne</t>
        </is>
      </c>
      <c r="Q8" s="4" t="inlineStr">
        <is>
          <t>Áno</t>
        </is>
      </c>
      <c r="R8" s="33">
        <f>IF('Predplatné'!$B8="","",IFERROR('Predplatné'!$J8*VLOOKUP('Predplatné'!$G8,'Prehľad'!$F$15:$G$18,2,FALSE),""))</f>
        <v/>
      </c>
      <c r="S8" s="14">
        <f>IF('Predplatné'!$M8="","",'Predplatné'!$M8-TODAY())</f>
        <v/>
      </c>
      <c r="T8" s="15">
        <f>IF('Predplatné'!$B8="","",IF('Predplatné'!$P8&lt;&gt;"Aktívne","Neaktívne",IF('Predplatné'!$M8="","Doplniť dátum platby",IF('Predplatné'!$S8&lt;0,"Po termíne",IF('Predplatné'!$S8&lt;=7,"Platba do 7 dní","V poriadku")))))</f>
        <v/>
      </c>
      <c r="U8" s="12" t="inlineStr">
        <is>
          <t>Kancelársky internet</t>
        </is>
      </c>
    </row>
    <row r="9" ht="22" customHeight="1">
      <c r="A9" s="4" t="inlineStr">
        <is>
          <t>P-005</t>
        </is>
      </c>
      <c r="B9" s="5" t="inlineStr">
        <is>
          <t>Canva Pro</t>
        </is>
      </c>
      <c r="C9" s="5" t="inlineStr">
        <is>
          <t>Canva Pty Ltd</t>
        </is>
      </c>
      <c r="D9" s="5" t="inlineStr">
        <is>
          <t>Marketing</t>
        </is>
      </c>
      <c r="E9" s="5" t="inlineStr">
        <is>
          <t>Katarína Hudáková</t>
        </is>
      </c>
      <c r="F9" s="5" t="inlineStr">
        <is>
          <t>Trnava</t>
        </is>
      </c>
      <c r="G9" s="4" t="inlineStr">
        <is>
          <t>Mesačne</t>
        </is>
      </c>
      <c r="H9" s="30" t="n">
        <v>12.99</v>
      </c>
      <c r="I9" s="7" t="n">
        <v>0.2</v>
      </c>
      <c r="J9" s="31">
        <f>IF('Predplatné'!$H9="","",'Predplatné'!$H9*(1+'Predplatné'!$I9))</f>
        <v/>
      </c>
      <c r="K9" s="4" t="inlineStr">
        <is>
          <t>EUR</t>
        </is>
      </c>
      <c r="L9" s="32" t="n">
        <v>46131</v>
      </c>
      <c r="M9" s="32" t="n">
        <v>46291</v>
      </c>
      <c r="N9" s="32" t="n"/>
      <c r="O9" s="4" t="inlineStr">
        <is>
          <t>Platobná karta</t>
        </is>
      </c>
      <c r="P9" s="4" t="inlineStr">
        <is>
          <t>Aktívne</t>
        </is>
      </c>
      <c r="Q9" s="4" t="inlineStr">
        <is>
          <t>Áno</t>
        </is>
      </c>
      <c r="R9" s="31">
        <f>IF('Predplatné'!$B9="","",IFERROR('Predplatné'!$J9*VLOOKUP('Predplatné'!$G9,'Prehľad'!$F$15:$G$18,2,FALSE),""))</f>
        <v/>
      </c>
      <c r="S9" s="10">
        <f>IF('Predplatné'!$M9="","",'Predplatné'!$M9-TODAY())</f>
        <v/>
      </c>
      <c r="T9" s="11">
        <f>IF('Predplatné'!$B9="","",IF('Predplatné'!$P9&lt;&gt;"Aktívne","Neaktívne",IF('Predplatné'!$M9="","Doplniť dátum platby",IF('Predplatné'!$S9&lt;0,"Po termíne",IF('Predplatné'!$S9&lt;=7,"Platba do 7 dní","V poriadku")))))</f>
        <v/>
      </c>
      <c r="U9" s="12" t="inlineStr">
        <is>
          <t>Grafické podklady</t>
        </is>
      </c>
    </row>
    <row r="10" ht="22" customHeight="1">
      <c r="A10" s="4" t="inlineStr">
        <is>
          <t>P-006</t>
        </is>
      </c>
      <c r="B10" s="5" t="inlineStr">
        <is>
          <t>Adobe Creative Cloud</t>
        </is>
      </c>
      <c r="C10" s="5" t="inlineStr">
        <is>
          <t>Adobe Systems</t>
        </is>
      </c>
      <c r="D10" s="5" t="inlineStr">
        <is>
          <t>Softvér</t>
        </is>
      </c>
      <c r="E10" s="5" t="inlineStr">
        <is>
          <t>Martin Baláž</t>
        </is>
      </c>
      <c r="F10" s="5" t="inlineStr">
        <is>
          <t>Bratislava</t>
        </is>
      </c>
      <c r="G10" s="4" t="inlineStr">
        <is>
          <t>Mesačne</t>
        </is>
      </c>
      <c r="H10" s="30" t="n">
        <v>59.99</v>
      </c>
      <c r="I10" s="7" t="n">
        <v>0.2</v>
      </c>
      <c r="J10" s="33">
        <f>IF('Predplatné'!$H10="","",'Predplatné'!$H10*(1+'Predplatné'!$I10))</f>
        <v/>
      </c>
      <c r="K10" s="4" t="inlineStr">
        <is>
          <t>EUR</t>
        </is>
      </c>
      <c r="L10" s="32" t="n">
        <v>46146</v>
      </c>
      <c r="M10" s="32" t="n">
        <v>46273</v>
      </c>
      <c r="N10" s="32" t="n"/>
      <c r="O10" s="4" t="inlineStr">
        <is>
          <t>Platobná karta</t>
        </is>
      </c>
      <c r="P10" s="4" t="inlineStr">
        <is>
          <t>Aktívne</t>
        </is>
      </c>
      <c r="Q10" s="4" t="inlineStr">
        <is>
          <t>Áno</t>
        </is>
      </c>
      <c r="R10" s="33">
        <f>IF('Predplatné'!$B10="","",IFERROR('Predplatné'!$J10*VLOOKUP('Predplatné'!$G10,'Prehľad'!$F$15:$G$18,2,FALSE),""))</f>
        <v/>
      </c>
      <c r="S10" s="14">
        <f>IF('Predplatné'!$M10="","",'Predplatné'!$M10-TODAY())</f>
        <v/>
      </c>
      <c r="T10" s="15">
        <f>IF('Predplatné'!$B10="","",IF('Predplatné'!$P10&lt;&gt;"Aktívne","Neaktívne",IF('Predplatné'!$M10="","Doplniť dátum platby",IF('Predplatné'!$S10&lt;0,"Po termíne",IF('Predplatné'!$S10&lt;=7,"Platba do 7 dní","V poriadku")))))</f>
        <v/>
      </c>
      <c r="U10" s="12" t="inlineStr">
        <is>
          <t>Kreatívny tím</t>
        </is>
      </c>
    </row>
    <row r="11" ht="22" customHeight="1">
      <c r="A11" s="4" t="inlineStr">
        <is>
          <t>P-007</t>
        </is>
      </c>
      <c r="B11" s="5" t="inlineStr">
        <is>
          <t>Notion Plus</t>
        </is>
      </c>
      <c r="C11" s="5" t="inlineStr">
        <is>
          <t>Notion Labs</t>
        </is>
      </c>
      <c r="D11" s="5" t="inlineStr">
        <is>
          <t>Produktivita</t>
        </is>
      </c>
      <c r="E11" s="5" t="inlineStr">
        <is>
          <t>Lukáš Varga</t>
        </is>
      </c>
      <c r="F11" s="5" t="inlineStr">
        <is>
          <t>Prešov</t>
        </is>
      </c>
      <c r="G11" s="4" t="inlineStr">
        <is>
          <t>Mesačne</t>
        </is>
      </c>
      <c r="H11" s="30" t="n">
        <v>8</v>
      </c>
      <c r="I11" s="7" t="n">
        <v>0.2</v>
      </c>
      <c r="J11" s="31">
        <f>IF('Predplatné'!$H11="","",'Predplatné'!$H11*(1+'Predplatné'!$I11))</f>
        <v/>
      </c>
      <c r="K11" s="4" t="inlineStr">
        <is>
          <t>EUR</t>
        </is>
      </c>
      <c r="L11" s="32" t="n">
        <v>46166</v>
      </c>
      <c r="M11" s="32" t="n">
        <v>46256</v>
      </c>
      <c r="N11" s="32" t="n"/>
      <c r="O11" s="4" t="inlineStr">
        <is>
          <t>Platobná karta</t>
        </is>
      </c>
      <c r="P11" s="4" t="inlineStr">
        <is>
          <t>Aktívne</t>
        </is>
      </c>
      <c r="Q11" s="4" t="inlineStr">
        <is>
          <t>Áno</t>
        </is>
      </c>
      <c r="R11" s="31">
        <f>IF('Predplatné'!$B11="","",IFERROR('Predplatné'!$J11*VLOOKUP('Predplatné'!$G11,'Prehľad'!$F$15:$G$18,2,FALSE),""))</f>
        <v/>
      </c>
      <c r="S11" s="10">
        <f>IF('Predplatné'!$M11="","",'Predplatné'!$M11-TODAY())</f>
        <v/>
      </c>
      <c r="T11" s="11">
        <f>IF('Predplatné'!$B11="","",IF('Predplatné'!$P11&lt;&gt;"Aktívne","Neaktívne",IF('Predplatné'!$M11="","Doplniť dátum platby",IF('Predplatné'!$S11&lt;0,"Po termíne",IF('Predplatné'!$S11&lt;=7,"Platba do 7 dní","V poriadku")))))</f>
        <v/>
      </c>
      <c r="U11" s="12" t="inlineStr">
        <is>
          <t>Projektové poznámky</t>
        </is>
      </c>
    </row>
    <row r="12" ht="22" customHeight="1">
      <c r="A12" s="4" t="inlineStr">
        <is>
          <t>P-008</t>
        </is>
      </c>
      <c r="B12" s="5" t="inlineStr">
        <is>
          <t>Účtovný program</t>
        </is>
      </c>
      <c r="C12" s="5" t="inlineStr">
        <is>
          <t>Slovenský dodávateľ</t>
        </is>
      </c>
      <c r="D12" s="5" t="inlineStr">
        <is>
          <t>Účtovníctvo</t>
        </is>
      </c>
      <c r="E12" s="5" t="inlineStr">
        <is>
          <t>Eva Šimková</t>
        </is>
      </c>
      <c r="F12" s="5" t="inlineStr">
        <is>
          <t>Banská Bystrica</t>
        </is>
      </c>
      <c r="G12" s="4" t="inlineStr">
        <is>
          <t>Ročne</t>
        </is>
      </c>
      <c r="H12" s="30" t="n">
        <v>240</v>
      </c>
      <c r="I12" s="7" t="n">
        <v>0.2</v>
      </c>
      <c r="J12" s="33">
        <f>IF('Predplatné'!$H12="","",'Predplatné'!$H12*(1+'Predplatné'!$I12))</f>
        <v/>
      </c>
      <c r="K12" s="4" t="inlineStr">
        <is>
          <t>EUR</t>
        </is>
      </c>
      <c r="L12" s="32" t="n">
        <v>46051</v>
      </c>
      <c r="M12" s="32" t="n">
        <v>46321</v>
      </c>
      <c r="N12" s="32" t="n"/>
      <c r="O12" s="4" t="inlineStr">
        <is>
          <t>Bankový prevod</t>
        </is>
      </c>
      <c r="P12" s="4" t="inlineStr">
        <is>
          <t>Aktívne</t>
        </is>
      </c>
      <c r="Q12" s="4" t="inlineStr">
        <is>
          <t>Nie</t>
        </is>
      </c>
      <c r="R12" s="33">
        <f>IF('Predplatné'!$B12="","",IFERROR('Predplatné'!$J12*VLOOKUP('Predplatné'!$G12,'Prehľad'!$F$15:$G$18,2,FALSE),""))</f>
        <v/>
      </c>
      <c r="S12" s="14">
        <f>IF('Predplatné'!$M12="","",'Predplatné'!$M12-TODAY())</f>
        <v/>
      </c>
      <c r="T12" s="15">
        <f>IF('Predplatné'!$B12="","",IF('Predplatné'!$P12&lt;&gt;"Aktívne","Neaktívne",IF('Predplatné'!$M12="","Doplniť dátum platby",IF('Predplatné'!$S12&lt;0,"Po termíne",IF('Predplatné'!$S12&lt;=7,"Platba do 7 dní","V poriadku")))))</f>
        <v/>
      </c>
      <c r="U12" s="12" t="inlineStr">
        <is>
          <t>Ročná licencia</t>
        </is>
      </c>
    </row>
    <row r="13" ht="22" customHeight="1">
      <c r="A13" s="4" t="inlineStr">
        <is>
          <t>P-009</t>
        </is>
      </c>
      <c r="B13" s="5" t="inlineStr">
        <is>
          <t>HBO Max</t>
        </is>
      </c>
      <c r="C13" s="5" t="inlineStr">
        <is>
          <t>Warner Bros. Discovery</t>
        </is>
      </c>
      <c r="D13" s="5" t="inlineStr">
        <is>
          <t>Zábava</t>
        </is>
      </c>
      <c r="E13" s="5" t="inlineStr">
        <is>
          <t>Ján Novák</t>
        </is>
      </c>
      <c r="F13" s="5" t="inlineStr">
        <is>
          <t>Martin</t>
        </is>
      </c>
      <c r="G13" s="4" t="inlineStr">
        <is>
          <t>Mesačne</t>
        </is>
      </c>
      <c r="H13" s="30" t="n">
        <v>7.99</v>
      </c>
      <c r="I13" s="7" t="n">
        <v>0.2</v>
      </c>
      <c r="J13" s="31">
        <f>IF('Predplatné'!$H13="","",'Predplatné'!$H13*(1+'Predplatné'!$I13))</f>
        <v/>
      </c>
      <c r="K13" s="4" t="inlineStr">
        <is>
          <t>EUR</t>
        </is>
      </c>
      <c r="L13" s="32" t="n">
        <v>46061</v>
      </c>
      <c r="M13" s="32" t="n">
        <v>46234</v>
      </c>
      <c r="N13" s="32" t="n">
        <v>46234</v>
      </c>
      <c r="O13" s="4" t="inlineStr">
        <is>
          <t>Platobná karta</t>
        </is>
      </c>
      <c r="P13" s="4" t="inlineStr">
        <is>
          <t>Zrušené</t>
        </is>
      </c>
      <c r="Q13" s="4" t="inlineStr">
        <is>
          <t>Nie</t>
        </is>
      </c>
      <c r="R13" s="31">
        <f>IF('Predplatné'!$B13="","",IFERROR('Predplatné'!$J13*VLOOKUP('Predplatné'!$G13,'Prehľad'!$F$15:$G$18,2,FALSE),""))</f>
        <v/>
      </c>
      <c r="S13" s="10">
        <f>IF('Predplatné'!$M13="","",'Predplatné'!$M13-TODAY())</f>
        <v/>
      </c>
      <c r="T13" s="11">
        <f>IF('Predplatné'!$B13="","",IF('Predplatné'!$P13&lt;&gt;"Aktívne","Neaktívne",IF('Predplatné'!$M13="","Doplniť dátum platby",IF('Predplatné'!$S13&lt;0,"Po termíne",IF('Predplatné'!$S13&lt;=7,"Platba do 7 dní","V poriadku")))))</f>
        <v/>
      </c>
      <c r="U13" s="12" t="inlineStr">
        <is>
          <t>Ukončené predplatné</t>
        </is>
      </c>
    </row>
    <row r="14" ht="22" customHeight="1">
      <c r="A14" s="4" t="n"/>
      <c r="B14" s="5" t="n"/>
      <c r="C14" s="5" t="n"/>
      <c r="D14" s="5" t="n"/>
      <c r="E14" s="5" t="n"/>
      <c r="F14" s="5" t="n"/>
      <c r="G14" s="4" t="n"/>
      <c r="H14" s="30" t="n"/>
      <c r="I14" s="7" t="n"/>
      <c r="J14" s="33">
        <f>IF('Predplatné'!$H14="","",'Predplatné'!$H14*(1+'Predplatné'!$I14))</f>
        <v/>
      </c>
      <c r="K14" s="4" t="n"/>
      <c r="L14" s="32" t="n"/>
      <c r="M14" s="32" t="n"/>
      <c r="N14" s="32" t="n"/>
      <c r="O14" s="4" t="n"/>
      <c r="P14" s="4" t="n"/>
      <c r="Q14" s="4" t="n"/>
      <c r="R14" s="33">
        <f>IF('Predplatné'!$B14="","",IFERROR('Predplatné'!$J14*VLOOKUP('Predplatné'!$G14,'Prehľad'!$F$15:$G$18,2,FALSE),""))</f>
        <v/>
      </c>
      <c r="S14" s="14">
        <f>IF('Predplatné'!$M14="","",'Predplatné'!$M14-TODAY())</f>
        <v/>
      </c>
      <c r="T14" s="15">
        <f>IF('Predplatné'!$B14="","",IF('Predplatné'!$P14&lt;&gt;"Aktívne","Neaktívne",IF('Predplatné'!$M14="","Doplniť dátum platby",IF('Predplatné'!$S14&lt;0,"Po termíne",IF('Predplatné'!$S14&lt;=7,"Platba do 7 dní","V poriadku")))))</f>
        <v/>
      </c>
      <c r="U14" s="12" t="n"/>
    </row>
    <row r="15" ht="22" customHeight="1">
      <c r="A15" s="4" t="n"/>
      <c r="B15" s="5" t="n"/>
      <c r="C15" s="5" t="n"/>
      <c r="D15" s="5" t="n"/>
      <c r="E15" s="5" t="n"/>
      <c r="F15" s="5" t="n"/>
      <c r="G15" s="4" t="n"/>
      <c r="H15" s="30" t="n"/>
      <c r="I15" s="7" t="n"/>
      <c r="J15" s="31">
        <f>IF('Predplatné'!$H15="","",'Predplatné'!$H15*(1+'Predplatné'!$I15))</f>
        <v/>
      </c>
      <c r="K15" s="4" t="n"/>
      <c r="L15" s="32" t="n"/>
      <c r="M15" s="32" t="n"/>
      <c r="N15" s="32" t="n"/>
      <c r="O15" s="4" t="n"/>
      <c r="P15" s="4" t="n"/>
      <c r="Q15" s="4" t="n"/>
      <c r="R15" s="31">
        <f>IF('Predplatné'!$B15="","",IFERROR('Predplatné'!$J15*VLOOKUP('Predplatné'!$G15,'Prehľad'!$F$15:$G$18,2,FALSE),""))</f>
        <v/>
      </c>
      <c r="S15" s="10">
        <f>IF('Predplatné'!$M15="","",'Predplatné'!$M15-TODAY())</f>
        <v/>
      </c>
      <c r="T15" s="11">
        <f>IF('Predplatné'!$B15="","",IF('Predplatné'!$P15&lt;&gt;"Aktívne","Neaktívne",IF('Predplatné'!$M15="","Doplniť dátum platby",IF('Predplatné'!$S15&lt;0,"Po termíne",IF('Predplatné'!$S15&lt;=7,"Platba do 7 dní","V poriadku")))))</f>
        <v/>
      </c>
      <c r="U15" s="12" t="n"/>
    </row>
    <row r="16" ht="22" customHeight="1">
      <c r="A16" s="4" t="n"/>
      <c r="B16" s="5" t="n"/>
      <c r="C16" s="5" t="n"/>
      <c r="D16" s="5" t="n"/>
      <c r="E16" s="5" t="n"/>
      <c r="F16" s="5" t="n"/>
      <c r="G16" s="4" t="n"/>
      <c r="H16" s="30" t="n"/>
      <c r="I16" s="7" t="n"/>
      <c r="J16" s="33">
        <f>IF('Predplatné'!$H16="","",'Predplatné'!$H16*(1+'Predplatné'!$I16))</f>
        <v/>
      </c>
      <c r="K16" s="4" t="n"/>
      <c r="L16" s="32" t="n"/>
      <c r="M16" s="32" t="n"/>
      <c r="N16" s="32" t="n"/>
      <c r="O16" s="4" t="n"/>
      <c r="P16" s="4" t="n"/>
      <c r="Q16" s="4" t="n"/>
      <c r="R16" s="33">
        <f>IF('Predplatné'!$B16="","",IFERROR('Predplatné'!$J16*VLOOKUP('Predplatné'!$G16,'Prehľad'!$F$15:$G$18,2,FALSE),""))</f>
        <v/>
      </c>
      <c r="S16" s="14">
        <f>IF('Predplatné'!$M16="","",'Predplatné'!$M16-TODAY())</f>
        <v/>
      </c>
      <c r="T16" s="15">
        <f>IF('Predplatné'!$B16="","",IF('Predplatné'!$P16&lt;&gt;"Aktívne","Neaktívne",IF('Predplatné'!$M16="","Doplniť dátum platby",IF('Predplatné'!$S16&lt;0,"Po termíne",IF('Predplatné'!$S16&lt;=7,"Platba do 7 dní","V poriadku")))))</f>
        <v/>
      </c>
      <c r="U16" s="12" t="n"/>
    </row>
    <row r="17" ht="22" customHeight="1">
      <c r="A17" s="4" t="n"/>
      <c r="B17" s="5" t="n"/>
      <c r="C17" s="5" t="n"/>
      <c r="D17" s="5" t="n"/>
      <c r="E17" s="5" t="n"/>
      <c r="F17" s="5" t="n"/>
      <c r="G17" s="4" t="n"/>
      <c r="H17" s="30" t="n"/>
      <c r="I17" s="7" t="n"/>
      <c r="J17" s="31">
        <f>IF('Predplatné'!$H17="","",'Predplatné'!$H17*(1+'Predplatné'!$I17))</f>
        <v/>
      </c>
      <c r="K17" s="4" t="n"/>
      <c r="L17" s="32" t="n"/>
      <c r="M17" s="32" t="n"/>
      <c r="N17" s="32" t="n"/>
      <c r="O17" s="4" t="n"/>
      <c r="P17" s="4" t="n"/>
      <c r="Q17" s="4" t="n"/>
      <c r="R17" s="31">
        <f>IF('Predplatné'!$B17="","",IFERROR('Predplatné'!$J17*VLOOKUP('Predplatné'!$G17,'Prehľad'!$F$15:$G$18,2,FALSE),""))</f>
        <v/>
      </c>
      <c r="S17" s="10">
        <f>IF('Predplatné'!$M17="","",'Predplatné'!$M17-TODAY())</f>
        <v/>
      </c>
      <c r="T17" s="11">
        <f>IF('Predplatné'!$B17="","",IF('Predplatné'!$P17&lt;&gt;"Aktívne","Neaktívne",IF('Predplatné'!$M17="","Doplniť dátum platby",IF('Predplatné'!$S17&lt;0,"Po termíne",IF('Predplatné'!$S17&lt;=7,"Platba do 7 dní","V poriadku")))))</f>
        <v/>
      </c>
      <c r="U17" s="12" t="n"/>
    </row>
    <row r="18" ht="22" customHeight="1">
      <c r="A18" s="4" t="n"/>
      <c r="B18" s="5" t="n"/>
      <c r="C18" s="5" t="n"/>
      <c r="D18" s="5" t="n"/>
      <c r="E18" s="5" t="n"/>
      <c r="F18" s="5" t="n"/>
      <c r="G18" s="4" t="n"/>
      <c r="H18" s="30" t="n"/>
      <c r="I18" s="7" t="n"/>
      <c r="J18" s="33">
        <f>IF('Predplatné'!$H18="","",'Predplatné'!$H18*(1+'Predplatné'!$I18))</f>
        <v/>
      </c>
      <c r="K18" s="4" t="n"/>
      <c r="L18" s="32" t="n"/>
      <c r="M18" s="32" t="n"/>
      <c r="N18" s="32" t="n"/>
      <c r="O18" s="4" t="n"/>
      <c r="P18" s="4" t="n"/>
      <c r="Q18" s="4" t="n"/>
      <c r="R18" s="33">
        <f>IF('Predplatné'!$B18="","",IFERROR('Predplatné'!$J18*VLOOKUP('Predplatné'!$G18,'Prehľad'!$F$15:$G$18,2,FALSE),""))</f>
        <v/>
      </c>
      <c r="S18" s="14">
        <f>IF('Predplatné'!$M18="","",'Predplatné'!$M18-TODAY())</f>
        <v/>
      </c>
      <c r="T18" s="15">
        <f>IF('Predplatné'!$B18="","",IF('Predplatné'!$P18&lt;&gt;"Aktívne","Neaktívne",IF('Predplatné'!$M18="","Doplniť dátum platby",IF('Predplatné'!$S18&lt;0,"Po termíne",IF('Predplatné'!$S18&lt;=7,"Platba do 7 dní","V poriadku")))))</f>
        <v/>
      </c>
      <c r="U18" s="12" t="n"/>
    </row>
    <row r="19" ht="22" customHeight="1">
      <c r="A19" s="4" t="n"/>
      <c r="B19" s="5" t="n"/>
      <c r="C19" s="5" t="n"/>
      <c r="D19" s="5" t="n"/>
      <c r="E19" s="5" t="n"/>
      <c r="F19" s="5" t="n"/>
      <c r="G19" s="4" t="n"/>
      <c r="H19" s="30" t="n"/>
      <c r="I19" s="7" t="n"/>
      <c r="J19" s="31">
        <f>IF('Predplatné'!$H19="","",'Predplatné'!$H19*(1+'Predplatné'!$I19))</f>
        <v/>
      </c>
      <c r="K19" s="4" t="n"/>
      <c r="L19" s="32" t="n"/>
      <c r="M19" s="32" t="n"/>
      <c r="N19" s="32" t="n"/>
      <c r="O19" s="4" t="n"/>
      <c r="P19" s="4" t="n"/>
      <c r="Q19" s="4" t="n"/>
      <c r="R19" s="31">
        <f>IF('Predplatné'!$B19="","",IFERROR('Predplatné'!$J19*VLOOKUP('Predplatné'!$G19,'Prehľad'!$F$15:$G$18,2,FALSE),""))</f>
        <v/>
      </c>
      <c r="S19" s="10">
        <f>IF('Predplatné'!$M19="","",'Predplatné'!$M19-TODAY())</f>
        <v/>
      </c>
      <c r="T19" s="11">
        <f>IF('Predplatné'!$B19="","",IF('Predplatné'!$P19&lt;&gt;"Aktívne","Neaktívne",IF('Predplatné'!$M19="","Doplniť dátum platby",IF('Predplatné'!$S19&lt;0,"Po termíne",IF('Predplatné'!$S19&lt;=7,"Platba do 7 dní","V poriadku")))))</f>
        <v/>
      </c>
      <c r="U19" s="12" t="n"/>
    </row>
    <row r="20" ht="22" customHeight="1">
      <c r="A20" s="4" t="n"/>
      <c r="B20" s="5" t="n"/>
      <c r="C20" s="5" t="n"/>
      <c r="D20" s="5" t="n"/>
      <c r="E20" s="5" t="n"/>
      <c r="F20" s="5" t="n"/>
      <c r="G20" s="4" t="n"/>
      <c r="H20" s="30" t="n"/>
      <c r="I20" s="7" t="n"/>
      <c r="J20" s="33">
        <f>IF('Predplatné'!$H20="","",'Predplatné'!$H20*(1+'Predplatné'!$I20))</f>
        <v/>
      </c>
      <c r="K20" s="4" t="n"/>
      <c r="L20" s="32" t="n"/>
      <c r="M20" s="32" t="n"/>
      <c r="N20" s="32" t="n"/>
      <c r="O20" s="4" t="n"/>
      <c r="P20" s="4" t="n"/>
      <c r="Q20" s="4" t="n"/>
      <c r="R20" s="33">
        <f>IF('Predplatné'!$B20="","",IFERROR('Predplatné'!$J20*VLOOKUP('Predplatné'!$G20,'Prehľad'!$F$15:$G$18,2,FALSE),""))</f>
        <v/>
      </c>
      <c r="S20" s="14">
        <f>IF('Predplatné'!$M20="","",'Predplatné'!$M20-TODAY())</f>
        <v/>
      </c>
      <c r="T20" s="15">
        <f>IF('Predplatné'!$B20="","",IF('Predplatné'!$P20&lt;&gt;"Aktívne","Neaktívne",IF('Predplatné'!$M20="","Doplniť dátum platby",IF('Predplatné'!$S20&lt;0,"Po termíne",IF('Predplatné'!$S20&lt;=7,"Platba do 7 dní","V poriadku")))))</f>
        <v/>
      </c>
      <c r="U20" s="12" t="n"/>
    </row>
    <row r="21" ht="22" customHeight="1">
      <c r="A21" s="4" t="n"/>
      <c r="B21" s="5" t="n"/>
      <c r="C21" s="5" t="n"/>
      <c r="D21" s="5" t="n"/>
      <c r="E21" s="5" t="n"/>
      <c r="F21" s="5" t="n"/>
      <c r="G21" s="4" t="n"/>
      <c r="H21" s="30" t="n"/>
      <c r="I21" s="7" t="n"/>
      <c r="J21" s="31">
        <f>IF('Predplatné'!$H21="","",'Predplatné'!$H21*(1+'Predplatné'!$I21))</f>
        <v/>
      </c>
      <c r="K21" s="4" t="n"/>
      <c r="L21" s="32" t="n"/>
      <c r="M21" s="32" t="n"/>
      <c r="N21" s="32" t="n"/>
      <c r="O21" s="4" t="n"/>
      <c r="P21" s="4" t="n"/>
      <c r="Q21" s="4" t="n"/>
      <c r="R21" s="31">
        <f>IF('Predplatné'!$B21="","",IFERROR('Predplatné'!$J21*VLOOKUP('Predplatné'!$G21,'Prehľad'!$F$15:$G$18,2,FALSE),""))</f>
        <v/>
      </c>
      <c r="S21" s="10">
        <f>IF('Predplatné'!$M21="","",'Predplatné'!$M21-TODAY())</f>
        <v/>
      </c>
      <c r="T21" s="11">
        <f>IF('Predplatné'!$B21="","",IF('Predplatné'!$P21&lt;&gt;"Aktívne","Neaktívne",IF('Predplatné'!$M21="","Doplniť dátum platby",IF('Predplatné'!$S21&lt;0,"Po termíne",IF('Predplatné'!$S21&lt;=7,"Platba do 7 dní","V poriadku")))))</f>
        <v/>
      </c>
      <c r="U21" s="12" t="n"/>
    </row>
    <row r="22" ht="22" customHeight="1">
      <c r="A22" s="4" t="n"/>
      <c r="B22" s="5" t="n"/>
      <c r="C22" s="5" t="n"/>
      <c r="D22" s="5" t="n"/>
      <c r="E22" s="5" t="n"/>
      <c r="F22" s="5" t="n"/>
      <c r="G22" s="4" t="n"/>
      <c r="H22" s="30" t="n"/>
      <c r="I22" s="7" t="n"/>
      <c r="J22" s="33">
        <f>IF('Predplatné'!$H22="","",'Predplatné'!$H22*(1+'Predplatné'!$I22))</f>
        <v/>
      </c>
      <c r="K22" s="4" t="n"/>
      <c r="L22" s="32" t="n"/>
      <c r="M22" s="32" t="n"/>
      <c r="N22" s="32" t="n"/>
      <c r="O22" s="4" t="n"/>
      <c r="P22" s="4" t="n"/>
      <c r="Q22" s="4" t="n"/>
      <c r="R22" s="33">
        <f>IF('Predplatné'!$B22="","",IFERROR('Predplatné'!$J22*VLOOKUP('Predplatné'!$G22,'Prehľad'!$F$15:$G$18,2,FALSE),""))</f>
        <v/>
      </c>
      <c r="S22" s="14">
        <f>IF('Predplatné'!$M22="","",'Predplatné'!$M22-TODAY())</f>
        <v/>
      </c>
      <c r="T22" s="15">
        <f>IF('Predplatné'!$B22="","",IF('Predplatné'!$P22&lt;&gt;"Aktívne","Neaktívne",IF('Predplatné'!$M22="","Doplniť dátum platby",IF('Predplatné'!$S22&lt;0,"Po termíne",IF('Predplatné'!$S22&lt;=7,"Platba do 7 dní","V poriadku")))))</f>
        <v/>
      </c>
      <c r="U22" s="12" t="n"/>
    </row>
    <row r="23" ht="22" customHeight="1">
      <c r="A23" s="4" t="n"/>
      <c r="B23" s="5" t="n"/>
      <c r="C23" s="5" t="n"/>
      <c r="D23" s="5" t="n"/>
      <c r="E23" s="5" t="n"/>
      <c r="F23" s="5" t="n"/>
      <c r="G23" s="4" t="n"/>
      <c r="H23" s="30" t="n"/>
      <c r="I23" s="7" t="n"/>
      <c r="J23" s="31">
        <f>IF('Predplatné'!$H23="","",'Predplatné'!$H23*(1+'Predplatné'!$I23))</f>
        <v/>
      </c>
      <c r="K23" s="4" t="n"/>
      <c r="L23" s="32" t="n"/>
      <c r="M23" s="32" t="n"/>
      <c r="N23" s="32" t="n"/>
      <c r="O23" s="4" t="n"/>
      <c r="P23" s="4" t="n"/>
      <c r="Q23" s="4" t="n"/>
      <c r="R23" s="31">
        <f>IF('Predplatné'!$B23="","",IFERROR('Predplatné'!$J23*VLOOKUP('Predplatné'!$G23,'Prehľad'!$F$15:$G$18,2,FALSE),""))</f>
        <v/>
      </c>
      <c r="S23" s="10">
        <f>IF('Predplatné'!$M23="","",'Predplatné'!$M23-TODAY())</f>
        <v/>
      </c>
      <c r="T23" s="11">
        <f>IF('Predplatné'!$B23="","",IF('Predplatné'!$P23&lt;&gt;"Aktívne","Neaktívne",IF('Predplatné'!$M23="","Doplniť dátum platby",IF('Predplatné'!$S23&lt;0,"Po termíne",IF('Predplatné'!$S23&lt;=7,"Platba do 7 dní","V poriadku")))))</f>
        <v/>
      </c>
      <c r="U23" s="12" t="n"/>
    </row>
    <row r="24" ht="22" customHeight="1">
      <c r="A24" s="4" t="n"/>
      <c r="B24" s="5" t="n"/>
      <c r="C24" s="5" t="n"/>
      <c r="D24" s="5" t="n"/>
      <c r="E24" s="5" t="n"/>
      <c r="F24" s="5" t="n"/>
      <c r="G24" s="4" t="n"/>
      <c r="H24" s="30" t="n"/>
      <c r="I24" s="7" t="n"/>
      <c r="J24" s="33">
        <f>IF('Predplatné'!$H24="","",'Predplatné'!$H24*(1+'Predplatné'!$I24))</f>
        <v/>
      </c>
      <c r="K24" s="4" t="n"/>
      <c r="L24" s="32" t="n"/>
      <c r="M24" s="32" t="n"/>
      <c r="N24" s="32" t="n"/>
      <c r="O24" s="4" t="n"/>
      <c r="P24" s="4" t="n"/>
      <c r="Q24" s="4" t="n"/>
      <c r="R24" s="33">
        <f>IF('Predplatné'!$B24="","",IFERROR('Predplatné'!$J24*VLOOKUP('Predplatné'!$G24,'Prehľad'!$F$15:$G$18,2,FALSE),""))</f>
        <v/>
      </c>
      <c r="S24" s="14">
        <f>IF('Predplatné'!$M24="","",'Predplatné'!$M24-TODAY())</f>
        <v/>
      </c>
      <c r="T24" s="15">
        <f>IF('Predplatné'!$B24="","",IF('Predplatné'!$P24&lt;&gt;"Aktívne","Neaktívne",IF('Predplatné'!$M24="","Doplniť dátum platby",IF('Predplatné'!$S24&lt;0,"Po termíne",IF('Predplatné'!$S24&lt;=7,"Platba do 7 dní","V poriadku")))))</f>
        <v/>
      </c>
      <c r="U24" s="12" t="n"/>
    </row>
    <row r="25" ht="22" customHeight="1">
      <c r="A25" s="4" t="n"/>
      <c r="B25" s="5" t="n"/>
      <c r="C25" s="5" t="n"/>
      <c r="D25" s="5" t="n"/>
      <c r="E25" s="5" t="n"/>
      <c r="F25" s="5" t="n"/>
      <c r="G25" s="4" t="n"/>
      <c r="H25" s="30" t="n"/>
      <c r="I25" s="7" t="n"/>
      <c r="J25" s="31">
        <f>IF('Predplatné'!$H25="","",'Predplatné'!$H25*(1+'Predplatné'!$I25))</f>
        <v/>
      </c>
      <c r="K25" s="4" t="n"/>
      <c r="L25" s="32" t="n"/>
      <c r="M25" s="32" t="n"/>
      <c r="N25" s="32" t="n"/>
      <c r="O25" s="4" t="n"/>
      <c r="P25" s="4" t="n"/>
      <c r="Q25" s="4" t="n"/>
      <c r="R25" s="31">
        <f>IF('Predplatné'!$B25="","",IFERROR('Predplatné'!$J25*VLOOKUP('Predplatné'!$G25,'Prehľad'!$F$15:$G$18,2,FALSE),""))</f>
        <v/>
      </c>
      <c r="S25" s="10">
        <f>IF('Predplatné'!$M25="","",'Predplatné'!$M25-TODAY())</f>
        <v/>
      </c>
      <c r="T25" s="11">
        <f>IF('Predplatné'!$B25="","",IF('Predplatné'!$P25&lt;&gt;"Aktívne","Neaktívne",IF('Predplatné'!$M25="","Doplniť dátum platby",IF('Predplatné'!$S25&lt;0,"Po termíne",IF('Predplatné'!$S25&lt;=7,"Platba do 7 dní","V poriadku")))))</f>
        <v/>
      </c>
      <c r="U25" s="12" t="n"/>
    </row>
    <row r="26" ht="22" customHeight="1">
      <c r="A26" s="4" t="n"/>
      <c r="B26" s="5" t="n"/>
      <c r="C26" s="5" t="n"/>
      <c r="D26" s="5" t="n"/>
      <c r="E26" s="5" t="n"/>
      <c r="F26" s="5" t="n"/>
      <c r="G26" s="4" t="n"/>
      <c r="H26" s="30" t="n"/>
      <c r="I26" s="7" t="n"/>
      <c r="J26" s="33">
        <f>IF('Predplatné'!$H26="","",'Predplatné'!$H26*(1+'Predplatné'!$I26))</f>
        <v/>
      </c>
      <c r="K26" s="4" t="n"/>
      <c r="L26" s="32" t="n"/>
      <c r="M26" s="32" t="n"/>
      <c r="N26" s="32" t="n"/>
      <c r="O26" s="4" t="n"/>
      <c r="P26" s="4" t="n"/>
      <c r="Q26" s="4" t="n"/>
      <c r="R26" s="33">
        <f>IF('Predplatné'!$B26="","",IFERROR('Predplatné'!$J26*VLOOKUP('Predplatné'!$G26,'Prehľad'!$F$15:$G$18,2,FALSE),""))</f>
        <v/>
      </c>
      <c r="S26" s="14">
        <f>IF('Predplatné'!$M26="","",'Predplatné'!$M26-TODAY())</f>
        <v/>
      </c>
      <c r="T26" s="15">
        <f>IF('Predplatné'!$B26="","",IF('Predplatné'!$P26&lt;&gt;"Aktívne","Neaktívne",IF('Predplatné'!$M26="","Doplniť dátum platby",IF('Predplatné'!$S26&lt;0,"Po termíne",IF('Predplatné'!$S26&lt;=7,"Platba do 7 dní","V poriadku")))))</f>
        <v/>
      </c>
      <c r="U26" s="12" t="n"/>
    </row>
    <row r="27" ht="22" customHeight="1">
      <c r="A27" s="4" t="n"/>
      <c r="B27" s="5" t="n"/>
      <c r="C27" s="5" t="n"/>
      <c r="D27" s="5" t="n"/>
      <c r="E27" s="5" t="n"/>
      <c r="F27" s="5" t="n"/>
      <c r="G27" s="4" t="n"/>
      <c r="H27" s="30" t="n"/>
      <c r="I27" s="7" t="n"/>
      <c r="J27" s="31">
        <f>IF('Predplatné'!$H27="","",'Predplatné'!$H27*(1+'Predplatné'!$I27))</f>
        <v/>
      </c>
      <c r="K27" s="4" t="n"/>
      <c r="L27" s="32" t="n"/>
      <c r="M27" s="32" t="n"/>
      <c r="N27" s="32" t="n"/>
      <c r="O27" s="4" t="n"/>
      <c r="P27" s="4" t="n"/>
      <c r="Q27" s="4" t="n"/>
      <c r="R27" s="31">
        <f>IF('Predplatné'!$B27="","",IFERROR('Predplatné'!$J27*VLOOKUP('Predplatné'!$G27,'Prehľad'!$F$15:$G$18,2,FALSE),""))</f>
        <v/>
      </c>
      <c r="S27" s="10">
        <f>IF('Predplatné'!$M27="","",'Predplatné'!$M27-TODAY())</f>
        <v/>
      </c>
      <c r="T27" s="11">
        <f>IF('Predplatné'!$B27="","",IF('Predplatné'!$P27&lt;&gt;"Aktívne","Neaktívne",IF('Predplatné'!$M27="","Doplniť dátum platby",IF('Predplatné'!$S27&lt;0,"Po termíne",IF('Predplatné'!$S27&lt;=7,"Platba do 7 dní","V poriadku")))))</f>
        <v/>
      </c>
      <c r="U27" s="12" t="n"/>
    </row>
    <row r="28" ht="22" customHeight="1">
      <c r="A28" s="4" t="n"/>
      <c r="B28" s="5" t="n"/>
      <c r="C28" s="5" t="n"/>
      <c r="D28" s="5" t="n"/>
      <c r="E28" s="5" t="n"/>
      <c r="F28" s="5" t="n"/>
      <c r="G28" s="4" t="n"/>
      <c r="H28" s="30" t="n"/>
      <c r="I28" s="7" t="n"/>
      <c r="J28" s="33">
        <f>IF('Predplatné'!$H28="","",'Predplatné'!$H28*(1+'Predplatné'!$I28))</f>
        <v/>
      </c>
      <c r="K28" s="4" t="n"/>
      <c r="L28" s="32" t="n"/>
      <c r="M28" s="32" t="n"/>
      <c r="N28" s="32" t="n"/>
      <c r="O28" s="4" t="n"/>
      <c r="P28" s="4" t="n"/>
      <c r="Q28" s="4" t="n"/>
      <c r="R28" s="33">
        <f>IF('Predplatné'!$B28="","",IFERROR('Predplatné'!$J28*VLOOKUP('Predplatné'!$G28,'Prehľad'!$F$15:$G$18,2,FALSE),""))</f>
        <v/>
      </c>
      <c r="S28" s="14">
        <f>IF('Predplatné'!$M28="","",'Predplatné'!$M28-TODAY())</f>
        <v/>
      </c>
      <c r="T28" s="15">
        <f>IF('Predplatné'!$B28="","",IF('Predplatné'!$P28&lt;&gt;"Aktívne","Neaktívne",IF('Predplatné'!$M28="","Doplniť dátum platby",IF('Predplatné'!$S28&lt;0,"Po termíne",IF('Predplatné'!$S28&lt;=7,"Platba do 7 dní","V poriadku")))))</f>
        <v/>
      </c>
      <c r="U28" s="12" t="n"/>
    </row>
    <row r="29" ht="22" customHeight="1">
      <c r="A29" s="4" t="n"/>
      <c r="B29" s="5" t="n"/>
      <c r="C29" s="5" t="n"/>
      <c r="D29" s="5" t="n"/>
      <c r="E29" s="5" t="n"/>
      <c r="F29" s="5" t="n"/>
      <c r="G29" s="4" t="n"/>
      <c r="H29" s="30" t="n"/>
      <c r="I29" s="7" t="n"/>
      <c r="J29" s="31">
        <f>IF('Predplatné'!$H29="","",'Predplatné'!$H29*(1+'Predplatné'!$I29))</f>
        <v/>
      </c>
      <c r="K29" s="4" t="n"/>
      <c r="L29" s="32" t="n"/>
      <c r="M29" s="32" t="n"/>
      <c r="N29" s="32" t="n"/>
      <c r="O29" s="4" t="n"/>
      <c r="P29" s="4" t="n"/>
      <c r="Q29" s="4" t="n"/>
      <c r="R29" s="31">
        <f>IF('Predplatné'!$B29="","",IFERROR('Predplatné'!$J29*VLOOKUP('Predplatné'!$G29,'Prehľad'!$F$15:$G$18,2,FALSE),""))</f>
        <v/>
      </c>
      <c r="S29" s="10">
        <f>IF('Predplatné'!$M29="","",'Predplatné'!$M29-TODAY())</f>
        <v/>
      </c>
      <c r="T29" s="11">
        <f>IF('Predplatné'!$B29="","",IF('Predplatné'!$P29&lt;&gt;"Aktívne","Neaktívne",IF('Predplatné'!$M29="","Doplniť dátum platby",IF('Predplatné'!$S29&lt;0,"Po termíne",IF('Predplatné'!$S29&lt;=7,"Platba do 7 dní","V poriadku")))))</f>
        <v/>
      </c>
      <c r="U29" s="12" t="n"/>
    </row>
    <row r="30" ht="22" customHeight="1">
      <c r="A30" s="4" t="n"/>
      <c r="B30" s="5" t="n"/>
      <c r="C30" s="5" t="n"/>
      <c r="D30" s="5" t="n"/>
      <c r="E30" s="5" t="n"/>
      <c r="F30" s="5" t="n"/>
      <c r="G30" s="4" t="n"/>
      <c r="H30" s="30" t="n"/>
      <c r="I30" s="7" t="n"/>
      <c r="J30" s="33">
        <f>IF('Predplatné'!$H30="","",'Predplatné'!$H30*(1+'Predplatné'!$I30))</f>
        <v/>
      </c>
      <c r="K30" s="4" t="n"/>
      <c r="L30" s="32" t="n"/>
      <c r="M30" s="32" t="n"/>
      <c r="N30" s="32" t="n"/>
      <c r="O30" s="4" t="n"/>
      <c r="P30" s="4" t="n"/>
      <c r="Q30" s="4" t="n"/>
      <c r="R30" s="33">
        <f>IF('Predplatné'!$B30="","",IFERROR('Predplatné'!$J30*VLOOKUP('Predplatné'!$G30,'Prehľad'!$F$15:$G$18,2,FALSE),""))</f>
        <v/>
      </c>
      <c r="S30" s="14">
        <f>IF('Predplatné'!$M30="","",'Predplatné'!$M30-TODAY())</f>
        <v/>
      </c>
      <c r="T30" s="15">
        <f>IF('Predplatné'!$B30="","",IF('Predplatné'!$P30&lt;&gt;"Aktívne","Neaktívne",IF('Predplatné'!$M30="","Doplniť dátum platby",IF('Predplatné'!$S30&lt;0,"Po termíne",IF('Predplatné'!$S30&lt;=7,"Platba do 7 dní","V poriadku")))))</f>
        <v/>
      </c>
      <c r="U30" s="12" t="n"/>
    </row>
    <row r="31" ht="22" customHeight="1">
      <c r="A31" s="4" t="n"/>
      <c r="B31" s="5" t="n"/>
      <c r="C31" s="5" t="n"/>
      <c r="D31" s="5" t="n"/>
      <c r="E31" s="5" t="n"/>
      <c r="F31" s="5" t="n"/>
      <c r="G31" s="4" t="n"/>
      <c r="H31" s="30" t="n"/>
      <c r="I31" s="7" t="n"/>
      <c r="J31" s="31">
        <f>IF('Predplatné'!$H31="","",'Predplatné'!$H31*(1+'Predplatné'!$I31))</f>
        <v/>
      </c>
      <c r="K31" s="4" t="n"/>
      <c r="L31" s="32" t="n"/>
      <c r="M31" s="32" t="n"/>
      <c r="N31" s="32" t="n"/>
      <c r="O31" s="4" t="n"/>
      <c r="P31" s="4" t="n"/>
      <c r="Q31" s="4" t="n"/>
      <c r="R31" s="31">
        <f>IF('Predplatné'!$B31="","",IFERROR('Predplatné'!$J31*VLOOKUP('Predplatné'!$G31,'Prehľad'!$F$15:$G$18,2,FALSE),""))</f>
        <v/>
      </c>
      <c r="S31" s="10">
        <f>IF('Predplatné'!$M31="","",'Predplatné'!$M31-TODAY())</f>
        <v/>
      </c>
      <c r="T31" s="11">
        <f>IF('Predplatné'!$B31="","",IF('Predplatné'!$P31&lt;&gt;"Aktívne","Neaktívne",IF('Predplatné'!$M31="","Doplniť dátum platby",IF('Predplatné'!$S31&lt;0,"Po termíne",IF('Predplatné'!$S31&lt;=7,"Platba do 7 dní","V poriadku")))))</f>
        <v/>
      </c>
      <c r="U31" s="12" t="n"/>
    </row>
    <row r="32" ht="22" customHeight="1">
      <c r="A32" s="4" t="n"/>
      <c r="B32" s="5" t="n"/>
      <c r="C32" s="5" t="n"/>
      <c r="D32" s="5" t="n"/>
      <c r="E32" s="5" t="n"/>
      <c r="F32" s="5" t="n"/>
      <c r="G32" s="4" t="n"/>
      <c r="H32" s="30" t="n"/>
      <c r="I32" s="7" t="n"/>
      <c r="J32" s="33">
        <f>IF('Predplatné'!$H32="","",'Predplatné'!$H32*(1+'Predplatné'!$I32))</f>
        <v/>
      </c>
      <c r="K32" s="4" t="n"/>
      <c r="L32" s="32" t="n"/>
      <c r="M32" s="32" t="n"/>
      <c r="N32" s="32" t="n"/>
      <c r="O32" s="4" t="n"/>
      <c r="P32" s="4" t="n"/>
      <c r="Q32" s="4" t="n"/>
      <c r="R32" s="33">
        <f>IF('Predplatné'!$B32="","",IFERROR('Predplatné'!$J32*VLOOKUP('Predplatné'!$G32,'Prehľad'!$F$15:$G$18,2,FALSE),""))</f>
        <v/>
      </c>
      <c r="S32" s="14">
        <f>IF('Predplatné'!$M32="","",'Predplatné'!$M32-TODAY())</f>
        <v/>
      </c>
      <c r="T32" s="15">
        <f>IF('Predplatné'!$B32="","",IF('Predplatné'!$P32&lt;&gt;"Aktívne","Neaktívne",IF('Predplatné'!$M32="","Doplniť dátum platby",IF('Predplatné'!$S32&lt;0,"Po termíne",IF('Predplatné'!$S32&lt;=7,"Platba do 7 dní","V poriadku")))))</f>
        <v/>
      </c>
      <c r="U32" s="12" t="n"/>
    </row>
    <row r="33" ht="22" customHeight="1">
      <c r="A33" s="4" t="n"/>
      <c r="B33" s="5" t="n"/>
      <c r="C33" s="5" t="n"/>
      <c r="D33" s="5" t="n"/>
      <c r="E33" s="5" t="n"/>
      <c r="F33" s="5" t="n"/>
      <c r="G33" s="4" t="n"/>
      <c r="H33" s="30" t="n"/>
      <c r="I33" s="7" t="n"/>
      <c r="J33" s="31">
        <f>IF('Predplatné'!$H33="","",'Predplatné'!$H33*(1+'Predplatné'!$I33))</f>
        <v/>
      </c>
      <c r="K33" s="4" t="n"/>
      <c r="L33" s="32" t="n"/>
      <c r="M33" s="32" t="n"/>
      <c r="N33" s="32" t="n"/>
      <c r="O33" s="4" t="n"/>
      <c r="P33" s="4" t="n"/>
      <c r="Q33" s="4" t="n"/>
      <c r="R33" s="31">
        <f>IF('Predplatné'!$B33="","",IFERROR('Predplatné'!$J33*VLOOKUP('Predplatné'!$G33,'Prehľad'!$F$15:$G$18,2,FALSE),""))</f>
        <v/>
      </c>
      <c r="S33" s="10">
        <f>IF('Predplatné'!$M33="","",'Predplatné'!$M33-TODAY())</f>
        <v/>
      </c>
      <c r="T33" s="11">
        <f>IF('Predplatné'!$B33="","",IF('Predplatné'!$P33&lt;&gt;"Aktívne","Neaktívne",IF('Predplatné'!$M33="","Doplniť dátum platby",IF('Predplatné'!$S33&lt;0,"Po termíne",IF('Predplatné'!$S33&lt;=7,"Platba do 7 dní","V poriadku")))))</f>
        <v/>
      </c>
      <c r="U33" s="12" t="n"/>
    </row>
    <row r="34" ht="22" customHeight="1">
      <c r="A34" s="4" t="n"/>
      <c r="B34" s="5" t="n"/>
      <c r="C34" s="5" t="n"/>
      <c r="D34" s="5" t="n"/>
      <c r="E34" s="5" t="n"/>
      <c r="F34" s="5" t="n"/>
      <c r="G34" s="4" t="n"/>
      <c r="H34" s="30" t="n"/>
      <c r="I34" s="7" t="n"/>
      <c r="J34" s="33">
        <f>IF('Predplatné'!$H34="","",'Predplatné'!$H34*(1+'Predplatné'!$I34))</f>
        <v/>
      </c>
      <c r="K34" s="4" t="n"/>
      <c r="L34" s="32" t="n"/>
      <c r="M34" s="32" t="n"/>
      <c r="N34" s="32" t="n"/>
      <c r="O34" s="4" t="n"/>
      <c r="P34" s="4" t="n"/>
      <c r="Q34" s="4" t="n"/>
      <c r="R34" s="33">
        <f>IF('Predplatné'!$B34="","",IFERROR('Predplatné'!$J34*VLOOKUP('Predplatné'!$G34,'Prehľad'!$F$15:$G$18,2,FALSE),""))</f>
        <v/>
      </c>
      <c r="S34" s="14">
        <f>IF('Predplatné'!$M34="","",'Predplatné'!$M34-TODAY())</f>
        <v/>
      </c>
      <c r="T34" s="15">
        <f>IF('Predplatné'!$B34="","",IF('Predplatné'!$P34&lt;&gt;"Aktívne","Neaktívne",IF('Predplatné'!$M34="","Doplniť dátum platby",IF('Predplatné'!$S34&lt;0,"Po termíne",IF('Predplatné'!$S34&lt;=7,"Platba do 7 dní","V poriadku")))))</f>
        <v/>
      </c>
      <c r="U34" s="12" t="n"/>
    </row>
    <row r="35" ht="22" customHeight="1">
      <c r="A35" s="4" t="n"/>
      <c r="B35" s="5" t="n"/>
      <c r="C35" s="5" t="n"/>
      <c r="D35" s="5" t="n"/>
      <c r="E35" s="5" t="n"/>
      <c r="F35" s="5" t="n"/>
      <c r="G35" s="4" t="n"/>
      <c r="H35" s="30" t="n"/>
      <c r="I35" s="7" t="n"/>
      <c r="J35" s="31">
        <f>IF('Predplatné'!$H35="","",'Predplatné'!$H35*(1+'Predplatné'!$I35))</f>
        <v/>
      </c>
      <c r="K35" s="4" t="n"/>
      <c r="L35" s="32" t="n"/>
      <c r="M35" s="32" t="n"/>
      <c r="N35" s="32" t="n"/>
      <c r="O35" s="4" t="n"/>
      <c r="P35" s="4" t="n"/>
      <c r="Q35" s="4" t="n"/>
      <c r="R35" s="31">
        <f>IF('Predplatné'!$B35="","",IFERROR('Predplatné'!$J35*VLOOKUP('Predplatné'!$G35,'Prehľad'!$F$15:$G$18,2,FALSE),""))</f>
        <v/>
      </c>
      <c r="S35" s="10">
        <f>IF('Predplatné'!$M35="","",'Predplatné'!$M35-TODAY())</f>
        <v/>
      </c>
      <c r="T35" s="11">
        <f>IF('Predplatné'!$B35="","",IF('Predplatné'!$P35&lt;&gt;"Aktívne","Neaktívne",IF('Predplatné'!$M35="","Doplniť dátum platby",IF('Predplatné'!$S35&lt;0,"Po termíne",IF('Predplatné'!$S35&lt;=7,"Platba do 7 dní","V poriadku")))))</f>
        <v/>
      </c>
      <c r="U35" s="12" t="n"/>
    </row>
    <row r="36" ht="22" customHeight="1">
      <c r="A36" s="4" t="n"/>
      <c r="B36" s="5" t="n"/>
      <c r="C36" s="5" t="n"/>
      <c r="D36" s="5" t="n"/>
      <c r="E36" s="5" t="n"/>
      <c r="F36" s="5" t="n"/>
      <c r="G36" s="4" t="n"/>
      <c r="H36" s="30" t="n"/>
      <c r="I36" s="7" t="n"/>
      <c r="J36" s="33">
        <f>IF('Predplatné'!$H36="","",'Predplatné'!$H36*(1+'Predplatné'!$I36))</f>
        <v/>
      </c>
      <c r="K36" s="4" t="n"/>
      <c r="L36" s="32" t="n"/>
      <c r="M36" s="32" t="n"/>
      <c r="N36" s="32" t="n"/>
      <c r="O36" s="4" t="n"/>
      <c r="P36" s="4" t="n"/>
      <c r="Q36" s="4" t="n"/>
      <c r="R36" s="33">
        <f>IF('Predplatné'!$B36="","",IFERROR('Predplatné'!$J36*VLOOKUP('Predplatné'!$G36,'Prehľad'!$F$15:$G$18,2,FALSE),""))</f>
        <v/>
      </c>
      <c r="S36" s="14">
        <f>IF('Predplatné'!$M36="","",'Predplatné'!$M36-TODAY())</f>
        <v/>
      </c>
      <c r="T36" s="15">
        <f>IF('Predplatné'!$B36="","",IF('Predplatné'!$P36&lt;&gt;"Aktívne","Neaktívne",IF('Predplatné'!$M36="","Doplniť dátum platby",IF('Predplatné'!$S36&lt;0,"Po termíne",IF('Predplatné'!$S36&lt;=7,"Platba do 7 dní","V poriadku")))))</f>
        <v/>
      </c>
      <c r="U36" s="12" t="n"/>
    </row>
    <row r="37" ht="22" customHeight="1">
      <c r="A37" s="4" t="n"/>
      <c r="B37" s="5" t="n"/>
      <c r="C37" s="5" t="n"/>
      <c r="D37" s="5" t="n"/>
      <c r="E37" s="5" t="n"/>
      <c r="F37" s="5" t="n"/>
      <c r="G37" s="4" t="n"/>
      <c r="H37" s="30" t="n"/>
      <c r="I37" s="7" t="n"/>
      <c r="J37" s="31">
        <f>IF('Predplatné'!$H37="","",'Predplatné'!$H37*(1+'Predplatné'!$I37))</f>
        <v/>
      </c>
      <c r="K37" s="4" t="n"/>
      <c r="L37" s="32" t="n"/>
      <c r="M37" s="32" t="n"/>
      <c r="N37" s="32" t="n"/>
      <c r="O37" s="4" t="n"/>
      <c r="P37" s="4" t="n"/>
      <c r="Q37" s="4" t="n"/>
      <c r="R37" s="31">
        <f>IF('Predplatné'!$B37="","",IFERROR('Predplatné'!$J37*VLOOKUP('Predplatné'!$G37,'Prehľad'!$F$15:$G$18,2,FALSE),""))</f>
        <v/>
      </c>
      <c r="S37" s="10">
        <f>IF('Predplatné'!$M37="","",'Predplatné'!$M37-TODAY())</f>
        <v/>
      </c>
      <c r="T37" s="11">
        <f>IF('Predplatné'!$B37="","",IF('Predplatné'!$P37&lt;&gt;"Aktívne","Neaktívne",IF('Predplatné'!$M37="","Doplniť dátum platby",IF('Predplatné'!$S37&lt;0,"Po termíne",IF('Predplatné'!$S37&lt;=7,"Platba do 7 dní","V poriadku")))))</f>
        <v/>
      </c>
      <c r="U37" s="12" t="n"/>
    </row>
    <row r="38" ht="22" customHeight="1">
      <c r="A38" s="4" t="n"/>
      <c r="B38" s="5" t="n"/>
      <c r="C38" s="5" t="n"/>
      <c r="D38" s="5" t="n"/>
      <c r="E38" s="5" t="n"/>
      <c r="F38" s="5" t="n"/>
      <c r="G38" s="4" t="n"/>
      <c r="H38" s="30" t="n"/>
      <c r="I38" s="7" t="n"/>
      <c r="J38" s="33">
        <f>IF('Predplatné'!$H38="","",'Predplatné'!$H38*(1+'Predplatné'!$I38))</f>
        <v/>
      </c>
      <c r="K38" s="4" t="n"/>
      <c r="L38" s="32" t="n"/>
      <c r="M38" s="32" t="n"/>
      <c r="N38" s="32" t="n"/>
      <c r="O38" s="4" t="n"/>
      <c r="P38" s="4" t="n"/>
      <c r="Q38" s="4" t="n"/>
      <c r="R38" s="33">
        <f>IF('Predplatné'!$B38="","",IFERROR('Predplatné'!$J38*VLOOKUP('Predplatné'!$G38,'Prehľad'!$F$15:$G$18,2,FALSE),""))</f>
        <v/>
      </c>
      <c r="S38" s="14">
        <f>IF('Predplatné'!$M38="","",'Predplatné'!$M38-TODAY())</f>
        <v/>
      </c>
      <c r="T38" s="15">
        <f>IF('Predplatné'!$B38="","",IF('Predplatné'!$P38&lt;&gt;"Aktívne","Neaktívne",IF('Predplatné'!$M38="","Doplniť dátum platby",IF('Predplatné'!$S38&lt;0,"Po termíne",IF('Predplatné'!$S38&lt;=7,"Platba do 7 dní","V poriadku")))))</f>
        <v/>
      </c>
      <c r="U38" s="12" t="n"/>
    </row>
    <row r="39" ht="22" customHeight="1">
      <c r="A39" s="4" t="n"/>
      <c r="B39" s="5" t="n"/>
      <c r="C39" s="5" t="n"/>
      <c r="D39" s="5" t="n"/>
      <c r="E39" s="5" t="n"/>
      <c r="F39" s="5" t="n"/>
      <c r="G39" s="4" t="n"/>
      <c r="H39" s="30" t="n"/>
      <c r="I39" s="7" t="n"/>
      <c r="J39" s="31">
        <f>IF('Predplatné'!$H39="","",'Predplatné'!$H39*(1+'Predplatné'!$I39))</f>
        <v/>
      </c>
      <c r="K39" s="4" t="n"/>
      <c r="L39" s="32" t="n"/>
      <c r="M39" s="32" t="n"/>
      <c r="N39" s="32" t="n"/>
      <c r="O39" s="4" t="n"/>
      <c r="P39" s="4" t="n"/>
      <c r="Q39" s="4" t="n"/>
      <c r="R39" s="31">
        <f>IF('Predplatné'!$B39="","",IFERROR('Predplatné'!$J39*VLOOKUP('Predplatné'!$G39,'Prehľad'!$F$15:$G$18,2,FALSE),""))</f>
        <v/>
      </c>
      <c r="S39" s="10">
        <f>IF('Predplatné'!$M39="","",'Predplatné'!$M39-TODAY())</f>
        <v/>
      </c>
      <c r="T39" s="11">
        <f>IF('Predplatné'!$B39="","",IF('Predplatné'!$P39&lt;&gt;"Aktívne","Neaktívne",IF('Predplatné'!$M39="","Doplniť dátum platby",IF('Predplatné'!$S39&lt;0,"Po termíne",IF('Predplatné'!$S39&lt;=7,"Platba do 7 dní","V poriadku")))))</f>
        <v/>
      </c>
      <c r="U39" s="12" t="n"/>
    </row>
    <row r="40" ht="22" customHeight="1">
      <c r="A40" s="4" t="n"/>
      <c r="B40" s="5" t="n"/>
      <c r="C40" s="5" t="n"/>
      <c r="D40" s="5" t="n"/>
      <c r="E40" s="5" t="n"/>
      <c r="F40" s="5" t="n"/>
      <c r="G40" s="4" t="n"/>
      <c r="H40" s="30" t="n"/>
      <c r="I40" s="7" t="n"/>
      <c r="J40" s="33">
        <f>IF('Predplatné'!$H40="","",'Predplatné'!$H40*(1+'Predplatné'!$I40))</f>
        <v/>
      </c>
      <c r="K40" s="4" t="n"/>
      <c r="L40" s="32" t="n"/>
      <c r="M40" s="32" t="n"/>
      <c r="N40" s="32" t="n"/>
      <c r="O40" s="4" t="n"/>
      <c r="P40" s="4" t="n"/>
      <c r="Q40" s="4" t="n"/>
      <c r="R40" s="33">
        <f>IF('Predplatné'!$B40="","",IFERROR('Predplatné'!$J40*VLOOKUP('Predplatné'!$G40,'Prehľad'!$F$15:$G$18,2,FALSE),""))</f>
        <v/>
      </c>
      <c r="S40" s="14">
        <f>IF('Predplatné'!$M40="","",'Predplatné'!$M40-TODAY())</f>
        <v/>
      </c>
      <c r="T40" s="15">
        <f>IF('Predplatné'!$B40="","",IF('Predplatné'!$P40&lt;&gt;"Aktívne","Neaktívne",IF('Predplatné'!$M40="","Doplniť dátum platby",IF('Predplatné'!$S40&lt;0,"Po termíne",IF('Predplatné'!$S40&lt;=7,"Platba do 7 dní","V poriadku")))))</f>
        <v/>
      </c>
      <c r="U40" s="12" t="n"/>
    </row>
    <row r="41" ht="22" customHeight="1">
      <c r="A41" s="4" t="n"/>
      <c r="B41" s="5" t="n"/>
      <c r="C41" s="5" t="n"/>
      <c r="D41" s="5" t="n"/>
      <c r="E41" s="5" t="n"/>
      <c r="F41" s="5" t="n"/>
      <c r="G41" s="4" t="n"/>
      <c r="H41" s="30" t="n"/>
      <c r="I41" s="7" t="n"/>
      <c r="J41" s="31">
        <f>IF('Predplatné'!$H41="","",'Predplatné'!$H41*(1+'Predplatné'!$I41))</f>
        <v/>
      </c>
      <c r="K41" s="4" t="n"/>
      <c r="L41" s="32" t="n"/>
      <c r="M41" s="32" t="n"/>
      <c r="N41" s="32" t="n"/>
      <c r="O41" s="4" t="n"/>
      <c r="P41" s="4" t="n"/>
      <c r="Q41" s="4" t="n"/>
      <c r="R41" s="31">
        <f>IF('Predplatné'!$B41="","",IFERROR('Predplatné'!$J41*VLOOKUP('Predplatné'!$G41,'Prehľad'!$F$15:$G$18,2,FALSE),""))</f>
        <v/>
      </c>
      <c r="S41" s="10">
        <f>IF('Predplatné'!$M41="","",'Predplatné'!$M41-TODAY())</f>
        <v/>
      </c>
      <c r="T41" s="11">
        <f>IF('Predplatné'!$B41="","",IF('Predplatné'!$P41&lt;&gt;"Aktívne","Neaktívne",IF('Predplatné'!$M41="","Doplniť dátum platby",IF('Predplatné'!$S41&lt;0,"Po termíne",IF('Predplatné'!$S41&lt;=7,"Platba do 7 dní","V poriadku")))))</f>
        <v/>
      </c>
      <c r="U41" s="12" t="n"/>
    </row>
    <row r="42" ht="22" customHeight="1">
      <c r="A42" s="4" t="n"/>
      <c r="B42" s="5" t="n"/>
      <c r="C42" s="5" t="n"/>
      <c r="D42" s="5" t="n"/>
      <c r="E42" s="5" t="n"/>
      <c r="F42" s="5" t="n"/>
      <c r="G42" s="4" t="n"/>
      <c r="H42" s="30" t="n"/>
      <c r="I42" s="7" t="n"/>
      <c r="J42" s="33">
        <f>IF('Predplatné'!$H42="","",'Predplatné'!$H42*(1+'Predplatné'!$I42))</f>
        <v/>
      </c>
      <c r="K42" s="4" t="n"/>
      <c r="L42" s="32" t="n"/>
      <c r="M42" s="32" t="n"/>
      <c r="N42" s="32" t="n"/>
      <c r="O42" s="4" t="n"/>
      <c r="P42" s="4" t="n"/>
      <c r="Q42" s="4" t="n"/>
      <c r="R42" s="33">
        <f>IF('Predplatné'!$B42="","",IFERROR('Predplatné'!$J42*VLOOKUP('Predplatné'!$G42,'Prehľad'!$F$15:$G$18,2,FALSE),""))</f>
        <v/>
      </c>
      <c r="S42" s="14">
        <f>IF('Predplatné'!$M42="","",'Predplatné'!$M42-TODAY())</f>
        <v/>
      </c>
      <c r="T42" s="15">
        <f>IF('Predplatné'!$B42="","",IF('Predplatné'!$P42&lt;&gt;"Aktívne","Neaktívne",IF('Predplatné'!$M42="","Doplniť dátum platby",IF('Predplatné'!$S42&lt;0,"Po termíne",IF('Predplatné'!$S42&lt;=7,"Platba do 7 dní","V poriadku")))))</f>
        <v/>
      </c>
      <c r="U42" s="12" t="n"/>
    </row>
    <row r="43" ht="22" customHeight="1">
      <c r="A43" s="4" t="n"/>
      <c r="B43" s="5" t="n"/>
      <c r="C43" s="5" t="n"/>
      <c r="D43" s="5" t="n"/>
      <c r="E43" s="5" t="n"/>
      <c r="F43" s="5" t="n"/>
      <c r="G43" s="4" t="n"/>
      <c r="H43" s="30" t="n"/>
      <c r="I43" s="7" t="n"/>
      <c r="J43" s="31">
        <f>IF('Predplatné'!$H43="","",'Predplatné'!$H43*(1+'Predplatné'!$I43))</f>
        <v/>
      </c>
      <c r="K43" s="4" t="n"/>
      <c r="L43" s="32" t="n"/>
      <c r="M43" s="32" t="n"/>
      <c r="N43" s="32" t="n"/>
      <c r="O43" s="4" t="n"/>
      <c r="P43" s="4" t="n"/>
      <c r="Q43" s="4" t="n"/>
      <c r="R43" s="31">
        <f>IF('Predplatné'!$B43="","",IFERROR('Predplatné'!$J43*VLOOKUP('Predplatné'!$G43,'Prehľad'!$F$15:$G$18,2,FALSE),""))</f>
        <v/>
      </c>
      <c r="S43" s="10">
        <f>IF('Predplatné'!$M43="","",'Predplatné'!$M43-TODAY())</f>
        <v/>
      </c>
      <c r="T43" s="11">
        <f>IF('Predplatné'!$B43="","",IF('Predplatné'!$P43&lt;&gt;"Aktívne","Neaktívne",IF('Predplatné'!$M43="","Doplniť dátum platby",IF('Predplatné'!$S43&lt;0,"Po termíne",IF('Predplatné'!$S43&lt;=7,"Platba do 7 dní","V poriadku")))))</f>
        <v/>
      </c>
      <c r="U43" s="12" t="n"/>
    </row>
    <row r="44" ht="22" customHeight="1">
      <c r="A44" s="4" t="n"/>
      <c r="B44" s="5" t="n"/>
      <c r="C44" s="5" t="n"/>
      <c r="D44" s="5" t="n"/>
      <c r="E44" s="5" t="n"/>
      <c r="F44" s="5" t="n"/>
      <c r="G44" s="4" t="n"/>
      <c r="H44" s="30" t="n"/>
      <c r="I44" s="7" t="n"/>
      <c r="J44" s="33">
        <f>IF('Predplatné'!$H44="","",'Predplatné'!$H44*(1+'Predplatné'!$I44))</f>
        <v/>
      </c>
      <c r="K44" s="4" t="n"/>
      <c r="L44" s="32" t="n"/>
      <c r="M44" s="32" t="n"/>
      <c r="N44" s="32" t="n"/>
      <c r="O44" s="4" t="n"/>
      <c r="P44" s="4" t="n"/>
      <c r="Q44" s="4" t="n"/>
      <c r="R44" s="33">
        <f>IF('Predplatné'!$B44="","",IFERROR('Predplatné'!$J44*VLOOKUP('Predplatné'!$G44,'Prehľad'!$F$15:$G$18,2,FALSE),""))</f>
        <v/>
      </c>
      <c r="S44" s="14">
        <f>IF('Predplatné'!$M44="","",'Predplatné'!$M44-TODAY())</f>
        <v/>
      </c>
      <c r="T44" s="15">
        <f>IF('Predplatné'!$B44="","",IF('Predplatné'!$P44&lt;&gt;"Aktívne","Neaktívne",IF('Predplatné'!$M44="","Doplniť dátum platby",IF('Predplatné'!$S44&lt;0,"Po termíne",IF('Predplatné'!$S44&lt;=7,"Platba do 7 dní","V poriadku")))))</f>
        <v/>
      </c>
      <c r="U44" s="12" t="n"/>
    </row>
    <row r="45" ht="22" customHeight="1">
      <c r="A45" s="4" t="n"/>
      <c r="B45" s="5" t="n"/>
      <c r="C45" s="5" t="n"/>
      <c r="D45" s="5" t="n"/>
      <c r="E45" s="5" t="n"/>
      <c r="F45" s="5" t="n"/>
      <c r="G45" s="4" t="n"/>
      <c r="H45" s="30" t="n"/>
      <c r="I45" s="7" t="n"/>
      <c r="J45" s="31">
        <f>IF('Predplatné'!$H45="","",'Predplatné'!$H45*(1+'Predplatné'!$I45))</f>
        <v/>
      </c>
      <c r="K45" s="4" t="n"/>
      <c r="L45" s="32" t="n"/>
      <c r="M45" s="32" t="n"/>
      <c r="N45" s="32" t="n"/>
      <c r="O45" s="4" t="n"/>
      <c r="P45" s="4" t="n"/>
      <c r="Q45" s="4" t="n"/>
      <c r="R45" s="31">
        <f>IF('Predplatné'!$B45="","",IFERROR('Predplatné'!$J45*VLOOKUP('Predplatné'!$G45,'Prehľad'!$F$15:$G$18,2,FALSE),""))</f>
        <v/>
      </c>
      <c r="S45" s="10">
        <f>IF('Predplatné'!$M45="","",'Predplatné'!$M45-TODAY())</f>
        <v/>
      </c>
      <c r="T45" s="11">
        <f>IF('Predplatné'!$B45="","",IF('Predplatné'!$P45&lt;&gt;"Aktívne","Neaktívne",IF('Predplatné'!$M45="","Doplniť dátum platby",IF('Predplatné'!$S45&lt;0,"Po termíne",IF('Predplatné'!$S45&lt;=7,"Platba do 7 dní","V poriadku")))))</f>
        <v/>
      </c>
      <c r="U45" s="12" t="n"/>
    </row>
    <row r="46" ht="22" customHeight="1">
      <c r="A46" s="4" t="n"/>
      <c r="B46" s="5" t="n"/>
      <c r="C46" s="5" t="n"/>
      <c r="D46" s="5" t="n"/>
      <c r="E46" s="5" t="n"/>
      <c r="F46" s="5" t="n"/>
      <c r="G46" s="4" t="n"/>
      <c r="H46" s="30" t="n"/>
      <c r="I46" s="7" t="n"/>
      <c r="J46" s="33">
        <f>IF('Predplatné'!$H46="","",'Predplatné'!$H46*(1+'Predplatné'!$I46))</f>
        <v/>
      </c>
      <c r="K46" s="4" t="n"/>
      <c r="L46" s="32" t="n"/>
      <c r="M46" s="32" t="n"/>
      <c r="N46" s="32" t="n"/>
      <c r="O46" s="4" t="n"/>
      <c r="P46" s="4" t="n"/>
      <c r="Q46" s="4" t="n"/>
      <c r="R46" s="33">
        <f>IF('Predplatné'!$B46="","",IFERROR('Predplatné'!$J46*VLOOKUP('Predplatné'!$G46,'Prehľad'!$F$15:$G$18,2,FALSE),""))</f>
        <v/>
      </c>
      <c r="S46" s="14">
        <f>IF('Predplatné'!$M46="","",'Predplatné'!$M46-TODAY())</f>
        <v/>
      </c>
      <c r="T46" s="15">
        <f>IF('Predplatné'!$B46="","",IF('Predplatné'!$P46&lt;&gt;"Aktívne","Neaktívne",IF('Predplatné'!$M46="","Doplniť dátum platby",IF('Predplatné'!$S46&lt;0,"Po termíne",IF('Predplatné'!$S46&lt;=7,"Platba do 7 dní","V poriadku")))))</f>
        <v/>
      </c>
      <c r="U46" s="12" t="n"/>
    </row>
    <row r="47" ht="22" customHeight="1">
      <c r="A47" s="4" t="n"/>
      <c r="B47" s="5" t="n"/>
      <c r="C47" s="5" t="n"/>
      <c r="D47" s="5" t="n"/>
      <c r="E47" s="5" t="n"/>
      <c r="F47" s="5" t="n"/>
      <c r="G47" s="4" t="n"/>
      <c r="H47" s="30" t="n"/>
      <c r="I47" s="7" t="n"/>
      <c r="J47" s="31">
        <f>IF('Predplatné'!$H47="","",'Predplatné'!$H47*(1+'Predplatné'!$I47))</f>
        <v/>
      </c>
      <c r="K47" s="4" t="n"/>
      <c r="L47" s="32" t="n"/>
      <c r="M47" s="32" t="n"/>
      <c r="N47" s="32" t="n"/>
      <c r="O47" s="4" t="n"/>
      <c r="P47" s="4" t="n"/>
      <c r="Q47" s="4" t="n"/>
      <c r="R47" s="31">
        <f>IF('Predplatné'!$B47="","",IFERROR('Predplatné'!$J47*VLOOKUP('Predplatné'!$G47,'Prehľad'!$F$15:$G$18,2,FALSE),""))</f>
        <v/>
      </c>
      <c r="S47" s="10">
        <f>IF('Predplatné'!$M47="","",'Predplatné'!$M47-TODAY())</f>
        <v/>
      </c>
      <c r="T47" s="11">
        <f>IF('Predplatné'!$B47="","",IF('Predplatné'!$P47&lt;&gt;"Aktívne","Neaktívne",IF('Predplatné'!$M47="","Doplniť dátum platby",IF('Predplatné'!$S47&lt;0,"Po termíne",IF('Predplatné'!$S47&lt;=7,"Platba do 7 dní","V poriadku")))))</f>
        <v/>
      </c>
      <c r="U47" s="12" t="n"/>
    </row>
    <row r="48" ht="22" customHeight="1">
      <c r="A48" s="4" t="n"/>
      <c r="B48" s="5" t="n"/>
      <c r="C48" s="5" t="n"/>
      <c r="D48" s="5" t="n"/>
      <c r="E48" s="5" t="n"/>
      <c r="F48" s="5" t="n"/>
      <c r="G48" s="4" t="n"/>
      <c r="H48" s="30" t="n"/>
      <c r="I48" s="7" t="n"/>
      <c r="J48" s="33">
        <f>IF('Predplatné'!$H48="","",'Predplatné'!$H48*(1+'Predplatné'!$I48))</f>
        <v/>
      </c>
      <c r="K48" s="4" t="n"/>
      <c r="L48" s="32" t="n"/>
      <c r="M48" s="32" t="n"/>
      <c r="N48" s="32" t="n"/>
      <c r="O48" s="4" t="n"/>
      <c r="P48" s="4" t="n"/>
      <c r="Q48" s="4" t="n"/>
      <c r="R48" s="33">
        <f>IF('Predplatné'!$B48="","",IFERROR('Predplatné'!$J48*VLOOKUP('Predplatné'!$G48,'Prehľad'!$F$15:$G$18,2,FALSE),""))</f>
        <v/>
      </c>
      <c r="S48" s="14">
        <f>IF('Predplatné'!$M48="","",'Predplatné'!$M48-TODAY())</f>
        <v/>
      </c>
      <c r="T48" s="15">
        <f>IF('Predplatné'!$B48="","",IF('Predplatné'!$P48&lt;&gt;"Aktívne","Neaktívne",IF('Predplatné'!$M48="","Doplniť dátum platby",IF('Predplatné'!$S48&lt;0,"Po termíne",IF('Predplatné'!$S48&lt;=7,"Platba do 7 dní","V poriadku")))))</f>
        <v/>
      </c>
      <c r="U48" s="12" t="n"/>
    </row>
    <row r="49" ht="22" customHeight="1">
      <c r="A49" s="4" t="n"/>
      <c r="B49" s="5" t="n"/>
      <c r="C49" s="5" t="n"/>
      <c r="D49" s="5" t="n"/>
      <c r="E49" s="5" t="n"/>
      <c r="F49" s="5" t="n"/>
      <c r="G49" s="4" t="n"/>
      <c r="H49" s="30" t="n"/>
      <c r="I49" s="7" t="n"/>
      <c r="J49" s="31">
        <f>IF('Predplatné'!$H49="","",'Predplatné'!$H49*(1+'Predplatné'!$I49))</f>
        <v/>
      </c>
      <c r="K49" s="4" t="n"/>
      <c r="L49" s="32" t="n"/>
      <c r="M49" s="32" t="n"/>
      <c r="N49" s="32" t="n"/>
      <c r="O49" s="4" t="n"/>
      <c r="P49" s="4" t="n"/>
      <c r="Q49" s="4" t="n"/>
      <c r="R49" s="31">
        <f>IF('Predplatné'!$B49="","",IFERROR('Predplatné'!$J49*VLOOKUP('Predplatné'!$G49,'Prehľad'!$F$15:$G$18,2,FALSE),""))</f>
        <v/>
      </c>
      <c r="S49" s="10">
        <f>IF('Predplatné'!$M49="","",'Predplatné'!$M49-TODAY())</f>
        <v/>
      </c>
      <c r="T49" s="11">
        <f>IF('Predplatné'!$B49="","",IF('Predplatné'!$P49&lt;&gt;"Aktívne","Neaktívne",IF('Predplatné'!$M49="","Doplniť dátum platby",IF('Predplatné'!$S49&lt;0,"Po termíne",IF('Predplatné'!$S49&lt;=7,"Platba do 7 dní","V poriadku")))))</f>
        <v/>
      </c>
      <c r="U49" s="12" t="n"/>
    </row>
    <row r="50" ht="22" customHeight="1">
      <c r="A50" s="4" t="n"/>
      <c r="B50" s="5" t="n"/>
      <c r="C50" s="5" t="n"/>
      <c r="D50" s="5" t="n"/>
      <c r="E50" s="5" t="n"/>
      <c r="F50" s="5" t="n"/>
      <c r="G50" s="4" t="n"/>
      <c r="H50" s="30" t="n"/>
      <c r="I50" s="7" t="n"/>
      <c r="J50" s="33">
        <f>IF('Predplatné'!$H50="","",'Predplatné'!$H50*(1+'Predplatné'!$I50))</f>
        <v/>
      </c>
      <c r="K50" s="4" t="n"/>
      <c r="L50" s="32" t="n"/>
      <c r="M50" s="32" t="n"/>
      <c r="N50" s="32" t="n"/>
      <c r="O50" s="4" t="n"/>
      <c r="P50" s="4" t="n"/>
      <c r="Q50" s="4" t="n"/>
      <c r="R50" s="33">
        <f>IF('Predplatné'!$B50="","",IFERROR('Predplatné'!$J50*VLOOKUP('Predplatné'!$G50,'Prehľad'!$F$15:$G$18,2,FALSE),""))</f>
        <v/>
      </c>
      <c r="S50" s="14">
        <f>IF('Predplatné'!$M50="","",'Predplatné'!$M50-TODAY())</f>
        <v/>
      </c>
      <c r="T50" s="15">
        <f>IF('Predplatné'!$B50="","",IF('Predplatné'!$P50&lt;&gt;"Aktívne","Neaktívne",IF('Predplatné'!$M50="","Doplniť dátum platby",IF('Predplatné'!$S50&lt;0,"Po termíne",IF('Predplatné'!$S50&lt;=7,"Platba do 7 dní","V poriadku")))))</f>
        <v/>
      </c>
      <c r="U50" s="12" t="n"/>
    </row>
    <row r="51" ht="22" customHeight="1">
      <c r="A51" s="4" t="n"/>
      <c r="B51" s="5" t="n"/>
      <c r="C51" s="5" t="n"/>
      <c r="D51" s="5" t="n"/>
      <c r="E51" s="5" t="n"/>
      <c r="F51" s="5" t="n"/>
      <c r="G51" s="4" t="n"/>
      <c r="H51" s="30" t="n"/>
      <c r="I51" s="7" t="n"/>
      <c r="J51" s="31">
        <f>IF('Predplatné'!$H51="","",'Predplatné'!$H51*(1+'Predplatné'!$I51))</f>
        <v/>
      </c>
      <c r="K51" s="4" t="n"/>
      <c r="L51" s="32" t="n"/>
      <c r="M51" s="32" t="n"/>
      <c r="N51" s="32" t="n"/>
      <c r="O51" s="4" t="n"/>
      <c r="P51" s="4" t="n"/>
      <c r="Q51" s="4" t="n"/>
      <c r="R51" s="31">
        <f>IF('Predplatné'!$B51="","",IFERROR('Predplatné'!$J51*VLOOKUP('Predplatné'!$G51,'Prehľad'!$F$15:$G$18,2,FALSE),""))</f>
        <v/>
      </c>
      <c r="S51" s="10">
        <f>IF('Predplatné'!$M51="","",'Predplatné'!$M51-TODAY())</f>
        <v/>
      </c>
      <c r="T51" s="11">
        <f>IF('Predplatné'!$B51="","",IF('Predplatné'!$P51&lt;&gt;"Aktívne","Neaktívne",IF('Predplatné'!$M51="","Doplniť dátum platby",IF('Predplatné'!$S51&lt;0,"Po termíne",IF('Predplatné'!$S51&lt;=7,"Platba do 7 dní","V poriadku")))))</f>
        <v/>
      </c>
      <c r="U51" s="12" t="n"/>
    </row>
    <row r="52" ht="22" customHeight="1">
      <c r="A52" s="4" t="n"/>
      <c r="B52" s="5" t="n"/>
      <c r="C52" s="5" t="n"/>
      <c r="D52" s="5" t="n"/>
      <c r="E52" s="5" t="n"/>
      <c r="F52" s="5" t="n"/>
      <c r="G52" s="4" t="n"/>
      <c r="H52" s="30" t="n"/>
      <c r="I52" s="7" t="n"/>
      <c r="J52" s="33">
        <f>IF('Predplatné'!$H52="","",'Predplatné'!$H52*(1+'Predplatné'!$I52))</f>
        <v/>
      </c>
      <c r="K52" s="4" t="n"/>
      <c r="L52" s="32" t="n"/>
      <c r="M52" s="32" t="n"/>
      <c r="N52" s="32" t="n"/>
      <c r="O52" s="4" t="n"/>
      <c r="P52" s="4" t="n"/>
      <c r="Q52" s="4" t="n"/>
      <c r="R52" s="33">
        <f>IF('Predplatné'!$B52="","",IFERROR('Predplatné'!$J52*VLOOKUP('Predplatné'!$G52,'Prehľad'!$F$15:$G$18,2,FALSE),""))</f>
        <v/>
      </c>
      <c r="S52" s="14">
        <f>IF('Predplatné'!$M52="","",'Predplatné'!$M52-TODAY())</f>
        <v/>
      </c>
      <c r="T52" s="15">
        <f>IF('Predplatné'!$B52="","",IF('Predplatné'!$P52&lt;&gt;"Aktívne","Neaktívne",IF('Predplatné'!$M52="","Doplniť dátum platby",IF('Predplatné'!$S52&lt;0,"Po termíne",IF('Predplatné'!$S52&lt;=7,"Platba do 7 dní","V poriadku")))))</f>
        <v/>
      </c>
      <c r="U52" s="12" t="n"/>
    </row>
    <row r="53" ht="22" customHeight="1">
      <c r="A53" s="4" t="n"/>
      <c r="B53" s="5" t="n"/>
      <c r="C53" s="5" t="n"/>
      <c r="D53" s="5" t="n"/>
      <c r="E53" s="5" t="n"/>
      <c r="F53" s="5" t="n"/>
      <c r="G53" s="4" t="n"/>
      <c r="H53" s="30" t="n"/>
      <c r="I53" s="7" t="n"/>
      <c r="J53" s="31">
        <f>IF('Predplatné'!$H53="","",'Predplatné'!$H53*(1+'Predplatné'!$I53))</f>
        <v/>
      </c>
      <c r="K53" s="4" t="n"/>
      <c r="L53" s="32" t="n"/>
      <c r="M53" s="32" t="n"/>
      <c r="N53" s="32" t="n"/>
      <c r="O53" s="4" t="n"/>
      <c r="P53" s="4" t="n"/>
      <c r="Q53" s="4" t="n"/>
      <c r="R53" s="31">
        <f>IF('Predplatné'!$B53="","",IFERROR('Predplatné'!$J53*VLOOKUP('Predplatné'!$G53,'Prehľad'!$F$15:$G$18,2,FALSE),""))</f>
        <v/>
      </c>
      <c r="S53" s="10">
        <f>IF('Predplatné'!$M53="","",'Predplatné'!$M53-TODAY())</f>
        <v/>
      </c>
      <c r="T53" s="11">
        <f>IF('Predplatné'!$B53="","",IF('Predplatné'!$P53&lt;&gt;"Aktívne","Neaktívne",IF('Predplatné'!$M53="","Doplniť dátum platby",IF('Predplatné'!$S53&lt;0,"Po termíne",IF('Predplatné'!$S53&lt;=7,"Platba do 7 dní","V poriadku")))))</f>
        <v/>
      </c>
      <c r="U53" s="12" t="n"/>
    </row>
    <row r="54" ht="22" customHeight="1">
      <c r="A54" s="4" t="n"/>
      <c r="B54" s="5" t="n"/>
      <c r="C54" s="5" t="n"/>
      <c r="D54" s="5" t="n"/>
      <c r="E54" s="5" t="n"/>
      <c r="F54" s="5" t="n"/>
      <c r="G54" s="4" t="n"/>
      <c r="H54" s="30" t="n"/>
      <c r="I54" s="7" t="n"/>
      <c r="J54" s="33">
        <f>IF('Predplatné'!$H54="","",'Predplatné'!$H54*(1+'Predplatné'!$I54))</f>
        <v/>
      </c>
      <c r="K54" s="4" t="n"/>
      <c r="L54" s="32" t="n"/>
      <c r="M54" s="32" t="n"/>
      <c r="N54" s="32" t="n"/>
      <c r="O54" s="4" t="n"/>
      <c r="P54" s="4" t="n"/>
      <c r="Q54" s="4" t="n"/>
      <c r="R54" s="33">
        <f>IF('Predplatné'!$B54="","",IFERROR('Predplatné'!$J54*VLOOKUP('Predplatné'!$G54,'Prehľad'!$F$15:$G$18,2,FALSE),""))</f>
        <v/>
      </c>
      <c r="S54" s="14">
        <f>IF('Predplatné'!$M54="","",'Predplatné'!$M54-TODAY())</f>
        <v/>
      </c>
      <c r="T54" s="15">
        <f>IF('Predplatné'!$B54="","",IF('Predplatné'!$P54&lt;&gt;"Aktívne","Neaktívne",IF('Predplatné'!$M54="","Doplniť dátum platby",IF('Predplatné'!$S54&lt;0,"Po termíne",IF('Predplatné'!$S54&lt;=7,"Platba do 7 dní","V poriadku")))))</f>
        <v/>
      </c>
      <c r="U54" s="12" t="n"/>
    </row>
    <row r="55" ht="22" customHeight="1">
      <c r="A55" s="4" t="n"/>
      <c r="B55" s="5" t="n"/>
      <c r="C55" s="5" t="n"/>
      <c r="D55" s="5" t="n"/>
      <c r="E55" s="5" t="n"/>
      <c r="F55" s="5" t="n"/>
      <c r="G55" s="4" t="n"/>
      <c r="H55" s="30" t="n"/>
      <c r="I55" s="7" t="n"/>
      <c r="J55" s="31">
        <f>IF('Predplatné'!$H55="","",'Predplatné'!$H55*(1+'Predplatné'!$I55))</f>
        <v/>
      </c>
      <c r="K55" s="4" t="n"/>
      <c r="L55" s="32" t="n"/>
      <c r="M55" s="32" t="n"/>
      <c r="N55" s="32" t="n"/>
      <c r="O55" s="4" t="n"/>
      <c r="P55" s="4" t="n"/>
      <c r="Q55" s="4" t="n"/>
      <c r="R55" s="31">
        <f>IF('Predplatné'!$B55="","",IFERROR('Predplatné'!$J55*VLOOKUP('Predplatné'!$G55,'Prehľad'!$F$15:$G$18,2,FALSE),""))</f>
        <v/>
      </c>
      <c r="S55" s="10">
        <f>IF('Predplatné'!$M55="","",'Predplatné'!$M55-TODAY())</f>
        <v/>
      </c>
      <c r="T55" s="11">
        <f>IF('Predplatné'!$B55="","",IF('Predplatné'!$P55&lt;&gt;"Aktívne","Neaktívne",IF('Predplatné'!$M55="","Doplniť dátum platby",IF('Predplatné'!$S55&lt;0,"Po termíne",IF('Predplatné'!$S55&lt;=7,"Platba do 7 dní","V poriadku")))))</f>
        <v/>
      </c>
      <c r="U55" s="12" t="n"/>
    </row>
    <row r="56" ht="22" customHeight="1">
      <c r="A56" s="4" t="n"/>
      <c r="B56" s="5" t="n"/>
      <c r="C56" s="5" t="n"/>
      <c r="D56" s="5" t="n"/>
      <c r="E56" s="5" t="n"/>
      <c r="F56" s="5" t="n"/>
      <c r="G56" s="4" t="n"/>
      <c r="H56" s="30" t="n"/>
      <c r="I56" s="7" t="n"/>
      <c r="J56" s="33">
        <f>IF('Predplatné'!$H56="","",'Predplatné'!$H56*(1+'Predplatné'!$I56))</f>
        <v/>
      </c>
      <c r="K56" s="4" t="n"/>
      <c r="L56" s="32" t="n"/>
      <c r="M56" s="32" t="n"/>
      <c r="N56" s="32" t="n"/>
      <c r="O56" s="4" t="n"/>
      <c r="P56" s="4" t="n"/>
      <c r="Q56" s="4" t="n"/>
      <c r="R56" s="33">
        <f>IF('Predplatné'!$B56="","",IFERROR('Predplatné'!$J56*VLOOKUP('Predplatné'!$G56,'Prehľad'!$F$15:$G$18,2,FALSE),""))</f>
        <v/>
      </c>
      <c r="S56" s="14">
        <f>IF('Predplatné'!$M56="","",'Predplatné'!$M56-TODAY())</f>
        <v/>
      </c>
      <c r="T56" s="15">
        <f>IF('Predplatné'!$B56="","",IF('Predplatné'!$P56&lt;&gt;"Aktívne","Neaktívne",IF('Predplatné'!$M56="","Doplniť dátum platby",IF('Predplatné'!$S56&lt;0,"Po termíne",IF('Predplatné'!$S56&lt;=7,"Platba do 7 dní","V poriadku")))))</f>
        <v/>
      </c>
      <c r="U56" s="12" t="n"/>
    </row>
    <row r="57" ht="22" customHeight="1">
      <c r="A57" s="4" t="n"/>
      <c r="B57" s="5" t="n"/>
      <c r="C57" s="5" t="n"/>
      <c r="D57" s="5" t="n"/>
      <c r="E57" s="5" t="n"/>
      <c r="F57" s="5" t="n"/>
      <c r="G57" s="4" t="n"/>
      <c r="H57" s="30" t="n"/>
      <c r="I57" s="7" t="n"/>
      <c r="J57" s="31">
        <f>IF('Predplatné'!$H57="","",'Predplatné'!$H57*(1+'Predplatné'!$I57))</f>
        <v/>
      </c>
      <c r="K57" s="4" t="n"/>
      <c r="L57" s="32" t="n"/>
      <c r="M57" s="32" t="n"/>
      <c r="N57" s="32" t="n"/>
      <c r="O57" s="4" t="n"/>
      <c r="P57" s="4" t="n"/>
      <c r="Q57" s="4" t="n"/>
      <c r="R57" s="31">
        <f>IF('Predplatné'!$B57="","",IFERROR('Predplatné'!$J57*VLOOKUP('Predplatné'!$G57,'Prehľad'!$F$15:$G$18,2,FALSE),""))</f>
        <v/>
      </c>
      <c r="S57" s="10">
        <f>IF('Predplatné'!$M57="","",'Predplatné'!$M57-TODAY())</f>
        <v/>
      </c>
      <c r="T57" s="11">
        <f>IF('Predplatné'!$B57="","",IF('Predplatné'!$P57&lt;&gt;"Aktívne","Neaktívne",IF('Predplatné'!$M57="","Doplniť dátum platby",IF('Predplatné'!$S57&lt;0,"Po termíne",IF('Predplatné'!$S57&lt;=7,"Platba do 7 dní","V poriadku")))))</f>
        <v/>
      </c>
      <c r="U57" s="12" t="n"/>
    </row>
    <row r="58" ht="22" customHeight="1">
      <c r="A58" s="4" t="n"/>
      <c r="B58" s="5" t="n"/>
      <c r="C58" s="5" t="n"/>
      <c r="D58" s="5" t="n"/>
      <c r="E58" s="5" t="n"/>
      <c r="F58" s="5" t="n"/>
      <c r="G58" s="4" t="n"/>
      <c r="H58" s="30" t="n"/>
      <c r="I58" s="7" t="n"/>
      <c r="J58" s="33">
        <f>IF('Predplatné'!$H58="","",'Predplatné'!$H58*(1+'Predplatné'!$I58))</f>
        <v/>
      </c>
      <c r="K58" s="4" t="n"/>
      <c r="L58" s="32" t="n"/>
      <c r="M58" s="32" t="n"/>
      <c r="N58" s="32" t="n"/>
      <c r="O58" s="4" t="n"/>
      <c r="P58" s="4" t="n"/>
      <c r="Q58" s="4" t="n"/>
      <c r="R58" s="33">
        <f>IF('Predplatné'!$B58="","",IFERROR('Predplatné'!$J58*VLOOKUP('Predplatné'!$G58,'Prehľad'!$F$15:$G$18,2,FALSE),""))</f>
        <v/>
      </c>
      <c r="S58" s="14">
        <f>IF('Predplatné'!$M58="","",'Predplatné'!$M58-TODAY())</f>
        <v/>
      </c>
      <c r="T58" s="15">
        <f>IF('Predplatné'!$B58="","",IF('Predplatné'!$P58&lt;&gt;"Aktívne","Neaktívne",IF('Predplatné'!$M58="","Doplniť dátum platby",IF('Predplatné'!$S58&lt;0,"Po termíne",IF('Predplatné'!$S58&lt;=7,"Platba do 7 dní","V poriadku")))))</f>
        <v/>
      </c>
      <c r="U58" s="12" t="n"/>
    </row>
    <row r="59" ht="22" customHeight="1">
      <c r="A59" s="4" t="n"/>
      <c r="B59" s="5" t="n"/>
      <c r="C59" s="5" t="n"/>
      <c r="D59" s="5" t="n"/>
      <c r="E59" s="5" t="n"/>
      <c r="F59" s="5" t="n"/>
      <c r="G59" s="4" t="n"/>
      <c r="H59" s="30" t="n"/>
      <c r="I59" s="7" t="n"/>
      <c r="J59" s="31">
        <f>IF('Predplatné'!$H59="","",'Predplatné'!$H59*(1+'Predplatné'!$I59))</f>
        <v/>
      </c>
      <c r="K59" s="4" t="n"/>
      <c r="L59" s="32" t="n"/>
      <c r="M59" s="32" t="n"/>
      <c r="N59" s="32" t="n"/>
      <c r="O59" s="4" t="n"/>
      <c r="P59" s="4" t="n"/>
      <c r="Q59" s="4" t="n"/>
      <c r="R59" s="31">
        <f>IF('Predplatné'!$B59="","",IFERROR('Predplatné'!$J59*VLOOKUP('Predplatné'!$G59,'Prehľad'!$F$15:$G$18,2,FALSE),""))</f>
        <v/>
      </c>
      <c r="S59" s="10">
        <f>IF('Predplatné'!$M59="","",'Predplatné'!$M59-TODAY())</f>
        <v/>
      </c>
      <c r="T59" s="11">
        <f>IF('Predplatné'!$B59="","",IF('Predplatné'!$P59&lt;&gt;"Aktívne","Neaktívne",IF('Predplatné'!$M59="","Doplniť dátum platby",IF('Predplatné'!$S59&lt;0,"Po termíne",IF('Predplatné'!$S59&lt;=7,"Platba do 7 dní","V poriadku")))))</f>
        <v/>
      </c>
      <c r="U59" s="12" t="n"/>
    </row>
    <row r="60" ht="22" customHeight="1">
      <c r="A60" s="4" t="n"/>
      <c r="B60" s="5" t="n"/>
      <c r="C60" s="5" t="n"/>
      <c r="D60" s="5" t="n"/>
      <c r="E60" s="5" t="n"/>
      <c r="F60" s="5" t="n"/>
      <c r="G60" s="4" t="n"/>
      <c r="H60" s="30" t="n"/>
      <c r="I60" s="7" t="n"/>
      <c r="J60" s="33">
        <f>IF('Predplatné'!$H60="","",'Predplatné'!$H60*(1+'Predplatné'!$I60))</f>
        <v/>
      </c>
      <c r="K60" s="4" t="n"/>
      <c r="L60" s="32" t="n"/>
      <c r="M60" s="32" t="n"/>
      <c r="N60" s="32" t="n"/>
      <c r="O60" s="4" t="n"/>
      <c r="P60" s="4" t="n"/>
      <c r="Q60" s="4" t="n"/>
      <c r="R60" s="33">
        <f>IF('Predplatné'!$B60="","",IFERROR('Predplatné'!$J60*VLOOKUP('Predplatné'!$G60,'Prehľad'!$F$15:$G$18,2,FALSE),""))</f>
        <v/>
      </c>
      <c r="S60" s="14">
        <f>IF('Predplatné'!$M60="","",'Predplatné'!$M60-TODAY())</f>
        <v/>
      </c>
      <c r="T60" s="15">
        <f>IF('Predplatné'!$B60="","",IF('Predplatné'!$P60&lt;&gt;"Aktívne","Neaktívne",IF('Predplatné'!$M60="","Doplniť dátum platby",IF('Predplatné'!$S60&lt;0,"Po termíne",IF('Predplatné'!$S60&lt;=7,"Platba do 7 dní","V poriadku")))))</f>
        <v/>
      </c>
      <c r="U60" s="12" t="n"/>
    </row>
    <row r="61" ht="22" customHeight="1">
      <c r="A61" s="4" t="n"/>
      <c r="B61" s="5" t="n"/>
      <c r="C61" s="5" t="n"/>
      <c r="D61" s="5" t="n"/>
      <c r="E61" s="5" t="n"/>
      <c r="F61" s="5" t="n"/>
      <c r="G61" s="4" t="n"/>
      <c r="H61" s="30" t="n"/>
      <c r="I61" s="7" t="n"/>
      <c r="J61" s="31">
        <f>IF('Predplatné'!$H61="","",'Predplatné'!$H61*(1+'Predplatné'!$I61))</f>
        <v/>
      </c>
      <c r="K61" s="4" t="n"/>
      <c r="L61" s="32" t="n"/>
      <c r="M61" s="32" t="n"/>
      <c r="N61" s="32" t="n"/>
      <c r="O61" s="4" t="n"/>
      <c r="P61" s="4" t="n"/>
      <c r="Q61" s="4" t="n"/>
      <c r="R61" s="31">
        <f>IF('Predplatné'!$B61="","",IFERROR('Predplatné'!$J61*VLOOKUP('Predplatné'!$G61,'Prehľad'!$F$15:$G$18,2,FALSE),""))</f>
        <v/>
      </c>
      <c r="S61" s="10">
        <f>IF('Predplatné'!$M61="","",'Predplatné'!$M61-TODAY())</f>
        <v/>
      </c>
      <c r="T61" s="11">
        <f>IF('Predplatné'!$B61="","",IF('Predplatné'!$P61&lt;&gt;"Aktívne","Neaktívne",IF('Predplatné'!$M61="","Doplniť dátum platby",IF('Predplatné'!$S61&lt;0,"Po termíne",IF('Predplatné'!$S61&lt;=7,"Platba do 7 dní","V poriadku")))))</f>
        <v/>
      </c>
      <c r="U61" s="12" t="n"/>
    </row>
    <row r="62" ht="22" customHeight="1">
      <c r="A62" s="4" t="n"/>
      <c r="B62" s="5" t="n"/>
      <c r="C62" s="5" t="n"/>
      <c r="D62" s="5" t="n"/>
      <c r="E62" s="5" t="n"/>
      <c r="F62" s="5" t="n"/>
      <c r="G62" s="4" t="n"/>
      <c r="H62" s="30" t="n"/>
      <c r="I62" s="7" t="n"/>
      <c r="J62" s="33">
        <f>IF('Predplatné'!$H62="","",'Predplatné'!$H62*(1+'Predplatné'!$I62))</f>
        <v/>
      </c>
      <c r="K62" s="4" t="n"/>
      <c r="L62" s="32" t="n"/>
      <c r="M62" s="32" t="n"/>
      <c r="N62" s="32" t="n"/>
      <c r="O62" s="4" t="n"/>
      <c r="P62" s="4" t="n"/>
      <c r="Q62" s="4" t="n"/>
      <c r="R62" s="33">
        <f>IF('Predplatné'!$B62="","",IFERROR('Predplatné'!$J62*VLOOKUP('Predplatné'!$G62,'Prehľad'!$F$15:$G$18,2,FALSE),""))</f>
        <v/>
      </c>
      <c r="S62" s="14">
        <f>IF('Predplatné'!$M62="","",'Predplatné'!$M62-TODAY())</f>
        <v/>
      </c>
      <c r="T62" s="15">
        <f>IF('Predplatné'!$B62="","",IF('Predplatné'!$P62&lt;&gt;"Aktívne","Neaktívne",IF('Predplatné'!$M62="","Doplniť dátum platby",IF('Predplatné'!$S62&lt;0,"Po termíne",IF('Predplatné'!$S62&lt;=7,"Platba do 7 dní","V poriadku")))))</f>
        <v/>
      </c>
      <c r="U62" s="12" t="n"/>
    </row>
    <row r="63" ht="22" customHeight="1">
      <c r="A63" s="4" t="n"/>
      <c r="B63" s="5" t="n"/>
      <c r="C63" s="5" t="n"/>
      <c r="D63" s="5" t="n"/>
      <c r="E63" s="5" t="n"/>
      <c r="F63" s="5" t="n"/>
      <c r="G63" s="4" t="n"/>
      <c r="H63" s="30" t="n"/>
      <c r="I63" s="7" t="n"/>
      <c r="J63" s="31">
        <f>IF('Predplatné'!$H63="","",'Predplatné'!$H63*(1+'Predplatné'!$I63))</f>
        <v/>
      </c>
      <c r="K63" s="4" t="n"/>
      <c r="L63" s="32" t="n"/>
      <c r="M63" s="32" t="n"/>
      <c r="N63" s="32" t="n"/>
      <c r="O63" s="4" t="n"/>
      <c r="P63" s="4" t="n"/>
      <c r="Q63" s="4" t="n"/>
      <c r="R63" s="31">
        <f>IF('Predplatné'!$B63="","",IFERROR('Predplatné'!$J63*VLOOKUP('Predplatné'!$G63,'Prehľad'!$F$15:$G$18,2,FALSE),""))</f>
        <v/>
      </c>
      <c r="S63" s="10">
        <f>IF('Predplatné'!$M63="","",'Predplatné'!$M63-TODAY())</f>
        <v/>
      </c>
      <c r="T63" s="11">
        <f>IF('Predplatné'!$B63="","",IF('Predplatné'!$P63&lt;&gt;"Aktívne","Neaktívne",IF('Predplatné'!$M63="","Doplniť dátum platby",IF('Predplatné'!$S63&lt;0,"Po termíne",IF('Predplatné'!$S63&lt;=7,"Platba do 7 dní","V poriadku")))))</f>
        <v/>
      </c>
      <c r="U63" s="12" t="n"/>
    </row>
    <row r="64" ht="22" customHeight="1">
      <c r="A64" s="4" t="n"/>
      <c r="B64" s="5" t="n"/>
      <c r="C64" s="5" t="n"/>
      <c r="D64" s="5" t="n"/>
      <c r="E64" s="5" t="n"/>
      <c r="F64" s="5" t="n"/>
      <c r="G64" s="4" t="n"/>
      <c r="H64" s="30" t="n"/>
      <c r="I64" s="7" t="n"/>
      <c r="J64" s="33">
        <f>IF('Predplatné'!$H64="","",'Predplatné'!$H64*(1+'Predplatné'!$I64))</f>
        <v/>
      </c>
      <c r="K64" s="4" t="n"/>
      <c r="L64" s="32" t="n"/>
      <c r="M64" s="32" t="n"/>
      <c r="N64" s="32" t="n"/>
      <c r="O64" s="4" t="n"/>
      <c r="P64" s="4" t="n"/>
      <c r="Q64" s="4" t="n"/>
      <c r="R64" s="33">
        <f>IF('Predplatné'!$B64="","",IFERROR('Predplatné'!$J64*VLOOKUP('Predplatné'!$G64,'Prehľad'!$F$15:$G$18,2,FALSE),""))</f>
        <v/>
      </c>
      <c r="S64" s="14">
        <f>IF('Predplatné'!$M64="","",'Predplatné'!$M64-TODAY())</f>
        <v/>
      </c>
      <c r="T64" s="15">
        <f>IF('Predplatné'!$B64="","",IF('Predplatné'!$P64&lt;&gt;"Aktívne","Neaktívne",IF('Predplatné'!$M64="","Doplniť dátum platby",IF('Predplatné'!$S64&lt;0,"Po termíne",IF('Predplatné'!$S64&lt;=7,"Platba do 7 dní","V poriadku")))))</f>
        <v/>
      </c>
      <c r="U64" s="12" t="n"/>
    </row>
    <row r="65" ht="22" customHeight="1">
      <c r="A65" s="4" t="n"/>
      <c r="B65" s="5" t="n"/>
      <c r="C65" s="5" t="n"/>
      <c r="D65" s="5" t="n"/>
      <c r="E65" s="5" t="n"/>
      <c r="F65" s="5" t="n"/>
      <c r="G65" s="4" t="n"/>
      <c r="H65" s="30" t="n"/>
      <c r="I65" s="7" t="n"/>
      <c r="J65" s="31">
        <f>IF('Predplatné'!$H65="","",'Predplatné'!$H65*(1+'Predplatné'!$I65))</f>
        <v/>
      </c>
      <c r="K65" s="4" t="n"/>
      <c r="L65" s="32" t="n"/>
      <c r="M65" s="32" t="n"/>
      <c r="N65" s="32" t="n"/>
      <c r="O65" s="4" t="n"/>
      <c r="P65" s="4" t="n"/>
      <c r="Q65" s="4" t="n"/>
      <c r="R65" s="31">
        <f>IF('Predplatné'!$B65="","",IFERROR('Predplatné'!$J65*VLOOKUP('Predplatné'!$G65,'Prehľad'!$F$15:$G$18,2,FALSE),""))</f>
        <v/>
      </c>
      <c r="S65" s="10">
        <f>IF('Predplatné'!$M65="","",'Predplatné'!$M65-TODAY())</f>
        <v/>
      </c>
      <c r="T65" s="11">
        <f>IF('Predplatné'!$B65="","",IF('Predplatné'!$P65&lt;&gt;"Aktívne","Neaktívne",IF('Predplatné'!$M65="","Doplniť dátum platby",IF('Predplatné'!$S65&lt;0,"Po termíne",IF('Predplatné'!$S65&lt;=7,"Platba do 7 dní","V poriadku")))))</f>
        <v/>
      </c>
      <c r="U65" s="12" t="n"/>
    </row>
    <row r="66" ht="22" customHeight="1">
      <c r="A66" s="4" t="n"/>
      <c r="B66" s="5" t="n"/>
      <c r="C66" s="5" t="n"/>
      <c r="D66" s="5" t="n"/>
      <c r="E66" s="5" t="n"/>
      <c r="F66" s="5" t="n"/>
      <c r="G66" s="4" t="n"/>
      <c r="H66" s="30" t="n"/>
      <c r="I66" s="7" t="n"/>
      <c r="J66" s="33">
        <f>IF('Predplatné'!$H66="","",'Predplatné'!$H66*(1+'Predplatné'!$I66))</f>
        <v/>
      </c>
      <c r="K66" s="4" t="n"/>
      <c r="L66" s="32" t="n"/>
      <c r="M66" s="32" t="n"/>
      <c r="N66" s="32" t="n"/>
      <c r="O66" s="4" t="n"/>
      <c r="P66" s="4" t="n"/>
      <c r="Q66" s="4" t="n"/>
      <c r="R66" s="33">
        <f>IF('Predplatné'!$B66="","",IFERROR('Predplatné'!$J66*VLOOKUP('Predplatné'!$G66,'Prehľad'!$F$15:$G$18,2,FALSE),""))</f>
        <v/>
      </c>
      <c r="S66" s="14">
        <f>IF('Predplatné'!$M66="","",'Predplatné'!$M66-TODAY())</f>
        <v/>
      </c>
      <c r="T66" s="15">
        <f>IF('Predplatné'!$B66="","",IF('Predplatné'!$P66&lt;&gt;"Aktívne","Neaktívne",IF('Predplatné'!$M66="","Doplniť dátum platby",IF('Predplatné'!$S66&lt;0,"Po termíne",IF('Predplatné'!$S66&lt;=7,"Platba do 7 dní","V poriadku")))))</f>
        <v/>
      </c>
      <c r="U66" s="12" t="n"/>
    </row>
    <row r="67" ht="22" customHeight="1">
      <c r="A67" s="4" t="n"/>
      <c r="B67" s="5" t="n"/>
      <c r="C67" s="5" t="n"/>
      <c r="D67" s="5" t="n"/>
      <c r="E67" s="5" t="n"/>
      <c r="F67" s="5" t="n"/>
      <c r="G67" s="4" t="n"/>
      <c r="H67" s="30" t="n"/>
      <c r="I67" s="7" t="n"/>
      <c r="J67" s="31">
        <f>IF('Predplatné'!$H67="","",'Predplatné'!$H67*(1+'Predplatné'!$I67))</f>
        <v/>
      </c>
      <c r="K67" s="4" t="n"/>
      <c r="L67" s="32" t="n"/>
      <c r="M67" s="32" t="n"/>
      <c r="N67" s="32" t="n"/>
      <c r="O67" s="4" t="n"/>
      <c r="P67" s="4" t="n"/>
      <c r="Q67" s="4" t="n"/>
      <c r="R67" s="31">
        <f>IF('Predplatné'!$B67="","",IFERROR('Predplatné'!$J67*VLOOKUP('Predplatné'!$G67,'Prehľad'!$F$15:$G$18,2,FALSE),""))</f>
        <v/>
      </c>
      <c r="S67" s="10">
        <f>IF('Predplatné'!$M67="","",'Predplatné'!$M67-TODAY())</f>
        <v/>
      </c>
      <c r="T67" s="11">
        <f>IF('Predplatné'!$B67="","",IF('Predplatné'!$P67&lt;&gt;"Aktívne","Neaktívne",IF('Predplatné'!$M67="","Doplniť dátum platby",IF('Predplatné'!$S67&lt;0,"Po termíne",IF('Predplatné'!$S67&lt;=7,"Platba do 7 dní","V poriadku")))))</f>
        <v/>
      </c>
      <c r="U67" s="12" t="n"/>
    </row>
    <row r="68" ht="22" customHeight="1">
      <c r="A68" s="4" t="n"/>
      <c r="B68" s="5" t="n"/>
      <c r="C68" s="5" t="n"/>
      <c r="D68" s="5" t="n"/>
      <c r="E68" s="5" t="n"/>
      <c r="F68" s="5" t="n"/>
      <c r="G68" s="4" t="n"/>
      <c r="H68" s="30" t="n"/>
      <c r="I68" s="7" t="n"/>
      <c r="J68" s="33">
        <f>IF('Predplatné'!$H68="","",'Predplatné'!$H68*(1+'Predplatné'!$I68))</f>
        <v/>
      </c>
      <c r="K68" s="4" t="n"/>
      <c r="L68" s="32" t="n"/>
      <c r="M68" s="32" t="n"/>
      <c r="N68" s="32" t="n"/>
      <c r="O68" s="4" t="n"/>
      <c r="P68" s="4" t="n"/>
      <c r="Q68" s="4" t="n"/>
      <c r="R68" s="33">
        <f>IF('Predplatné'!$B68="","",IFERROR('Predplatné'!$J68*VLOOKUP('Predplatné'!$G68,'Prehľad'!$F$15:$G$18,2,FALSE),""))</f>
        <v/>
      </c>
      <c r="S68" s="14">
        <f>IF('Predplatné'!$M68="","",'Predplatné'!$M68-TODAY())</f>
        <v/>
      </c>
      <c r="T68" s="15">
        <f>IF('Predplatné'!$B68="","",IF('Predplatné'!$P68&lt;&gt;"Aktívne","Neaktívne",IF('Predplatné'!$M68="","Doplniť dátum platby",IF('Predplatné'!$S68&lt;0,"Po termíne",IF('Predplatné'!$S68&lt;=7,"Platba do 7 dní","V poriadku")))))</f>
        <v/>
      </c>
      <c r="U68" s="12" t="n"/>
    </row>
    <row r="69" ht="22" customHeight="1">
      <c r="A69" s="4" t="n"/>
      <c r="B69" s="5" t="n"/>
      <c r="C69" s="5" t="n"/>
      <c r="D69" s="5" t="n"/>
      <c r="E69" s="5" t="n"/>
      <c r="F69" s="5" t="n"/>
      <c r="G69" s="4" t="n"/>
      <c r="H69" s="30" t="n"/>
      <c r="I69" s="7" t="n"/>
      <c r="J69" s="31">
        <f>IF('Predplatné'!$H69="","",'Predplatné'!$H69*(1+'Predplatné'!$I69))</f>
        <v/>
      </c>
      <c r="K69" s="4" t="n"/>
      <c r="L69" s="32" t="n"/>
      <c r="M69" s="32" t="n"/>
      <c r="N69" s="32" t="n"/>
      <c r="O69" s="4" t="n"/>
      <c r="P69" s="4" t="n"/>
      <c r="Q69" s="4" t="n"/>
      <c r="R69" s="31">
        <f>IF('Predplatné'!$B69="","",IFERROR('Predplatné'!$J69*VLOOKUP('Predplatné'!$G69,'Prehľad'!$F$15:$G$18,2,FALSE),""))</f>
        <v/>
      </c>
      <c r="S69" s="10">
        <f>IF('Predplatné'!$M69="","",'Predplatné'!$M69-TODAY())</f>
        <v/>
      </c>
      <c r="T69" s="11">
        <f>IF('Predplatné'!$B69="","",IF('Predplatné'!$P69&lt;&gt;"Aktívne","Neaktívne",IF('Predplatné'!$M69="","Doplniť dátum platby",IF('Predplatné'!$S69&lt;0,"Po termíne",IF('Predplatné'!$S69&lt;=7,"Platba do 7 dní","V poriadku")))))</f>
        <v/>
      </c>
      <c r="U69" s="12" t="n"/>
    </row>
    <row r="70" ht="22" customHeight="1">
      <c r="A70" s="4" t="n"/>
      <c r="B70" s="5" t="n"/>
      <c r="C70" s="5" t="n"/>
      <c r="D70" s="5" t="n"/>
      <c r="E70" s="5" t="n"/>
      <c r="F70" s="5" t="n"/>
      <c r="G70" s="4" t="n"/>
      <c r="H70" s="30" t="n"/>
      <c r="I70" s="7" t="n"/>
      <c r="J70" s="33">
        <f>IF('Predplatné'!$H70="","",'Predplatné'!$H70*(1+'Predplatné'!$I70))</f>
        <v/>
      </c>
      <c r="K70" s="4" t="n"/>
      <c r="L70" s="32" t="n"/>
      <c r="M70" s="32" t="n"/>
      <c r="N70" s="32" t="n"/>
      <c r="O70" s="4" t="n"/>
      <c r="P70" s="4" t="n"/>
      <c r="Q70" s="4" t="n"/>
      <c r="R70" s="33">
        <f>IF('Predplatné'!$B70="","",IFERROR('Predplatné'!$J70*VLOOKUP('Predplatné'!$G70,'Prehľad'!$F$15:$G$18,2,FALSE),""))</f>
        <v/>
      </c>
      <c r="S70" s="14">
        <f>IF('Predplatné'!$M70="","",'Predplatné'!$M70-TODAY())</f>
        <v/>
      </c>
      <c r="T70" s="15">
        <f>IF('Predplatné'!$B70="","",IF('Predplatné'!$P70&lt;&gt;"Aktívne","Neaktívne",IF('Predplatné'!$M70="","Doplniť dátum platby",IF('Predplatné'!$S70&lt;0,"Po termíne",IF('Predplatné'!$S70&lt;=7,"Platba do 7 dní","V poriadku")))))</f>
        <v/>
      </c>
      <c r="U70" s="12" t="n"/>
    </row>
    <row r="71" ht="22" customHeight="1">
      <c r="A71" s="4" t="n"/>
      <c r="B71" s="5" t="n"/>
      <c r="C71" s="5" t="n"/>
      <c r="D71" s="5" t="n"/>
      <c r="E71" s="5" t="n"/>
      <c r="F71" s="5" t="n"/>
      <c r="G71" s="4" t="n"/>
      <c r="H71" s="30" t="n"/>
      <c r="I71" s="7" t="n"/>
      <c r="J71" s="31">
        <f>IF('Predplatné'!$H71="","",'Predplatné'!$H71*(1+'Predplatné'!$I71))</f>
        <v/>
      </c>
      <c r="K71" s="4" t="n"/>
      <c r="L71" s="32" t="n"/>
      <c r="M71" s="32" t="n"/>
      <c r="N71" s="32" t="n"/>
      <c r="O71" s="4" t="n"/>
      <c r="P71" s="4" t="n"/>
      <c r="Q71" s="4" t="n"/>
      <c r="R71" s="31">
        <f>IF('Predplatné'!$B71="","",IFERROR('Predplatné'!$J71*VLOOKUP('Predplatné'!$G71,'Prehľad'!$F$15:$G$18,2,FALSE),""))</f>
        <v/>
      </c>
      <c r="S71" s="10">
        <f>IF('Predplatné'!$M71="","",'Predplatné'!$M71-TODAY())</f>
        <v/>
      </c>
      <c r="T71" s="11">
        <f>IF('Predplatné'!$B71="","",IF('Predplatné'!$P71&lt;&gt;"Aktívne","Neaktívne",IF('Predplatné'!$M71="","Doplniť dátum platby",IF('Predplatné'!$S71&lt;0,"Po termíne",IF('Predplatné'!$S71&lt;=7,"Platba do 7 dní","V poriadku")))))</f>
        <v/>
      </c>
      <c r="U71" s="12" t="n"/>
    </row>
    <row r="72" ht="22" customHeight="1">
      <c r="A72" s="4" t="n"/>
      <c r="B72" s="5" t="n"/>
      <c r="C72" s="5" t="n"/>
      <c r="D72" s="5" t="n"/>
      <c r="E72" s="5" t="n"/>
      <c r="F72" s="5" t="n"/>
      <c r="G72" s="4" t="n"/>
      <c r="H72" s="30" t="n"/>
      <c r="I72" s="7" t="n"/>
      <c r="J72" s="33">
        <f>IF('Predplatné'!$H72="","",'Predplatné'!$H72*(1+'Predplatné'!$I72))</f>
        <v/>
      </c>
      <c r="K72" s="4" t="n"/>
      <c r="L72" s="32" t="n"/>
      <c r="M72" s="32" t="n"/>
      <c r="N72" s="32" t="n"/>
      <c r="O72" s="4" t="n"/>
      <c r="P72" s="4" t="n"/>
      <c r="Q72" s="4" t="n"/>
      <c r="R72" s="33">
        <f>IF('Predplatné'!$B72="","",IFERROR('Predplatné'!$J72*VLOOKUP('Predplatné'!$G72,'Prehľad'!$F$15:$G$18,2,FALSE),""))</f>
        <v/>
      </c>
      <c r="S72" s="14">
        <f>IF('Predplatné'!$M72="","",'Predplatné'!$M72-TODAY())</f>
        <v/>
      </c>
      <c r="T72" s="15">
        <f>IF('Predplatné'!$B72="","",IF('Predplatné'!$P72&lt;&gt;"Aktívne","Neaktívne",IF('Predplatné'!$M72="","Doplniť dátum platby",IF('Predplatné'!$S72&lt;0,"Po termíne",IF('Predplatné'!$S72&lt;=7,"Platba do 7 dní","V poriadku")))))</f>
        <v/>
      </c>
      <c r="U72" s="12" t="n"/>
    </row>
    <row r="73" ht="22" customHeight="1">
      <c r="A73" s="4" t="n"/>
      <c r="B73" s="5" t="n"/>
      <c r="C73" s="5" t="n"/>
      <c r="D73" s="5" t="n"/>
      <c r="E73" s="5" t="n"/>
      <c r="F73" s="5" t="n"/>
      <c r="G73" s="4" t="n"/>
      <c r="H73" s="30" t="n"/>
      <c r="I73" s="7" t="n"/>
      <c r="J73" s="31">
        <f>IF('Predplatné'!$H73="","",'Predplatné'!$H73*(1+'Predplatné'!$I73))</f>
        <v/>
      </c>
      <c r="K73" s="4" t="n"/>
      <c r="L73" s="32" t="n"/>
      <c r="M73" s="32" t="n"/>
      <c r="N73" s="32" t="n"/>
      <c r="O73" s="4" t="n"/>
      <c r="P73" s="4" t="n"/>
      <c r="Q73" s="4" t="n"/>
      <c r="R73" s="31">
        <f>IF('Predplatné'!$B73="","",IFERROR('Predplatné'!$J73*VLOOKUP('Predplatné'!$G73,'Prehľad'!$F$15:$G$18,2,FALSE),""))</f>
        <v/>
      </c>
      <c r="S73" s="10">
        <f>IF('Predplatné'!$M73="","",'Predplatné'!$M73-TODAY())</f>
        <v/>
      </c>
      <c r="T73" s="11">
        <f>IF('Predplatné'!$B73="","",IF('Predplatné'!$P73&lt;&gt;"Aktívne","Neaktívne",IF('Predplatné'!$M73="","Doplniť dátum platby",IF('Predplatné'!$S73&lt;0,"Po termíne",IF('Predplatné'!$S73&lt;=7,"Platba do 7 dní","V poriadku")))))</f>
        <v/>
      </c>
      <c r="U73" s="12" t="n"/>
    </row>
    <row r="74" ht="22" customHeight="1">
      <c r="A74" s="4" t="n"/>
      <c r="B74" s="5" t="n"/>
      <c r="C74" s="5" t="n"/>
      <c r="D74" s="5" t="n"/>
      <c r="E74" s="5" t="n"/>
      <c r="F74" s="5" t="n"/>
      <c r="G74" s="4" t="n"/>
      <c r="H74" s="30" t="n"/>
      <c r="I74" s="7" t="n"/>
      <c r="J74" s="33">
        <f>IF('Predplatné'!$H74="","",'Predplatné'!$H74*(1+'Predplatné'!$I74))</f>
        <v/>
      </c>
      <c r="K74" s="4" t="n"/>
      <c r="L74" s="32" t="n"/>
      <c r="M74" s="32" t="n"/>
      <c r="N74" s="32" t="n"/>
      <c r="O74" s="4" t="n"/>
      <c r="P74" s="4" t="n"/>
      <c r="Q74" s="4" t="n"/>
      <c r="R74" s="33">
        <f>IF('Predplatné'!$B74="","",IFERROR('Predplatné'!$J74*VLOOKUP('Predplatné'!$G74,'Prehľad'!$F$15:$G$18,2,FALSE),""))</f>
        <v/>
      </c>
      <c r="S74" s="14">
        <f>IF('Predplatné'!$M74="","",'Predplatné'!$M74-TODAY())</f>
        <v/>
      </c>
      <c r="T74" s="15">
        <f>IF('Predplatné'!$B74="","",IF('Predplatné'!$P74&lt;&gt;"Aktívne","Neaktívne",IF('Predplatné'!$M74="","Doplniť dátum platby",IF('Predplatné'!$S74&lt;0,"Po termíne",IF('Predplatné'!$S74&lt;=7,"Platba do 7 dní","V poriadku")))))</f>
        <v/>
      </c>
      <c r="U74" s="12" t="n"/>
    </row>
    <row r="75" ht="22" customHeight="1">
      <c r="A75" s="4" t="n"/>
      <c r="B75" s="5" t="n"/>
      <c r="C75" s="5" t="n"/>
      <c r="D75" s="5" t="n"/>
      <c r="E75" s="5" t="n"/>
      <c r="F75" s="5" t="n"/>
      <c r="G75" s="4" t="n"/>
      <c r="H75" s="30" t="n"/>
      <c r="I75" s="7" t="n"/>
      <c r="J75" s="31">
        <f>IF('Predplatné'!$H75="","",'Predplatné'!$H75*(1+'Predplatné'!$I75))</f>
        <v/>
      </c>
      <c r="K75" s="4" t="n"/>
      <c r="L75" s="32" t="n"/>
      <c r="M75" s="32" t="n"/>
      <c r="N75" s="32" t="n"/>
      <c r="O75" s="4" t="n"/>
      <c r="P75" s="4" t="n"/>
      <c r="Q75" s="4" t="n"/>
      <c r="R75" s="31">
        <f>IF('Predplatné'!$B75="","",IFERROR('Predplatné'!$J75*VLOOKUP('Predplatné'!$G75,'Prehľad'!$F$15:$G$18,2,FALSE),""))</f>
        <v/>
      </c>
      <c r="S75" s="10">
        <f>IF('Predplatné'!$M75="","",'Predplatné'!$M75-TODAY())</f>
        <v/>
      </c>
      <c r="T75" s="11">
        <f>IF('Predplatné'!$B75="","",IF('Predplatné'!$P75&lt;&gt;"Aktívne","Neaktívne",IF('Predplatné'!$M75="","Doplniť dátum platby",IF('Predplatné'!$S75&lt;0,"Po termíne",IF('Predplatné'!$S75&lt;=7,"Platba do 7 dní","V poriadku")))))</f>
        <v/>
      </c>
      <c r="U75" s="12" t="n"/>
    </row>
    <row r="76" ht="22" customHeight="1">
      <c r="A76" s="4" t="n"/>
      <c r="B76" s="5" t="n"/>
      <c r="C76" s="5" t="n"/>
      <c r="D76" s="5" t="n"/>
      <c r="E76" s="5" t="n"/>
      <c r="F76" s="5" t="n"/>
      <c r="G76" s="4" t="n"/>
      <c r="H76" s="30" t="n"/>
      <c r="I76" s="7" t="n"/>
      <c r="J76" s="33">
        <f>IF('Predplatné'!$H76="","",'Predplatné'!$H76*(1+'Predplatné'!$I76))</f>
        <v/>
      </c>
      <c r="K76" s="4" t="n"/>
      <c r="L76" s="32" t="n"/>
      <c r="M76" s="32" t="n"/>
      <c r="N76" s="32" t="n"/>
      <c r="O76" s="4" t="n"/>
      <c r="P76" s="4" t="n"/>
      <c r="Q76" s="4" t="n"/>
      <c r="R76" s="33">
        <f>IF('Predplatné'!$B76="","",IFERROR('Predplatné'!$J76*VLOOKUP('Predplatné'!$G76,'Prehľad'!$F$15:$G$18,2,FALSE),""))</f>
        <v/>
      </c>
      <c r="S76" s="14">
        <f>IF('Predplatné'!$M76="","",'Predplatné'!$M76-TODAY())</f>
        <v/>
      </c>
      <c r="T76" s="15">
        <f>IF('Predplatné'!$B76="","",IF('Predplatné'!$P76&lt;&gt;"Aktívne","Neaktívne",IF('Predplatné'!$M76="","Doplniť dátum platby",IF('Predplatné'!$S76&lt;0,"Po termíne",IF('Predplatné'!$S76&lt;=7,"Platba do 7 dní","V poriadku")))))</f>
        <v/>
      </c>
      <c r="U76" s="12" t="n"/>
    </row>
    <row r="77" ht="22" customHeight="1">
      <c r="A77" s="4" t="n"/>
      <c r="B77" s="5" t="n"/>
      <c r="C77" s="5" t="n"/>
      <c r="D77" s="5" t="n"/>
      <c r="E77" s="5" t="n"/>
      <c r="F77" s="5" t="n"/>
      <c r="G77" s="4" t="n"/>
      <c r="H77" s="30" t="n"/>
      <c r="I77" s="7" t="n"/>
      <c r="J77" s="31">
        <f>IF('Predplatné'!$H77="","",'Predplatné'!$H77*(1+'Predplatné'!$I77))</f>
        <v/>
      </c>
      <c r="K77" s="4" t="n"/>
      <c r="L77" s="32" t="n"/>
      <c r="M77" s="32" t="n"/>
      <c r="N77" s="32" t="n"/>
      <c r="O77" s="4" t="n"/>
      <c r="P77" s="4" t="n"/>
      <c r="Q77" s="4" t="n"/>
      <c r="R77" s="31">
        <f>IF('Predplatné'!$B77="","",IFERROR('Predplatné'!$J77*VLOOKUP('Predplatné'!$G77,'Prehľad'!$F$15:$G$18,2,FALSE),""))</f>
        <v/>
      </c>
      <c r="S77" s="10">
        <f>IF('Predplatné'!$M77="","",'Predplatné'!$M77-TODAY())</f>
        <v/>
      </c>
      <c r="T77" s="11">
        <f>IF('Predplatné'!$B77="","",IF('Predplatné'!$P77&lt;&gt;"Aktívne","Neaktívne",IF('Predplatné'!$M77="","Doplniť dátum platby",IF('Predplatné'!$S77&lt;0,"Po termíne",IF('Predplatné'!$S77&lt;=7,"Platba do 7 dní","V poriadku")))))</f>
        <v/>
      </c>
      <c r="U77" s="12" t="n"/>
    </row>
    <row r="78" ht="22" customHeight="1">
      <c r="A78" s="4" t="n"/>
      <c r="B78" s="5" t="n"/>
      <c r="C78" s="5" t="n"/>
      <c r="D78" s="5" t="n"/>
      <c r="E78" s="5" t="n"/>
      <c r="F78" s="5" t="n"/>
      <c r="G78" s="4" t="n"/>
      <c r="H78" s="30" t="n"/>
      <c r="I78" s="7" t="n"/>
      <c r="J78" s="33">
        <f>IF('Predplatné'!$H78="","",'Predplatné'!$H78*(1+'Predplatné'!$I78))</f>
        <v/>
      </c>
      <c r="K78" s="4" t="n"/>
      <c r="L78" s="32" t="n"/>
      <c r="M78" s="32" t="n"/>
      <c r="N78" s="32" t="n"/>
      <c r="O78" s="4" t="n"/>
      <c r="P78" s="4" t="n"/>
      <c r="Q78" s="4" t="n"/>
      <c r="R78" s="33">
        <f>IF('Predplatné'!$B78="","",IFERROR('Predplatné'!$J78*VLOOKUP('Predplatné'!$G78,'Prehľad'!$F$15:$G$18,2,FALSE),""))</f>
        <v/>
      </c>
      <c r="S78" s="14">
        <f>IF('Predplatné'!$M78="","",'Predplatné'!$M78-TODAY())</f>
        <v/>
      </c>
      <c r="T78" s="15">
        <f>IF('Predplatné'!$B78="","",IF('Predplatné'!$P78&lt;&gt;"Aktívne","Neaktívne",IF('Predplatné'!$M78="","Doplniť dátum platby",IF('Predplatné'!$S78&lt;0,"Po termíne",IF('Predplatné'!$S78&lt;=7,"Platba do 7 dní","V poriadku")))))</f>
        <v/>
      </c>
      <c r="U78" s="12" t="n"/>
    </row>
    <row r="79" ht="22" customHeight="1">
      <c r="A79" s="4" t="n"/>
      <c r="B79" s="5" t="n"/>
      <c r="C79" s="5" t="n"/>
      <c r="D79" s="5" t="n"/>
      <c r="E79" s="5" t="n"/>
      <c r="F79" s="5" t="n"/>
      <c r="G79" s="4" t="n"/>
      <c r="H79" s="30" t="n"/>
      <c r="I79" s="7" t="n"/>
      <c r="J79" s="31">
        <f>IF('Predplatné'!$H79="","",'Predplatné'!$H79*(1+'Predplatné'!$I79))</f>
        <v/>
      </c>
      <c r="K79" s="4" t="n"/>
      <c r="L79" s="32" t="n"/>
      <c r="M79" s="32" t="n"/>
      <c r="N79" s="32" t="n"/>
      <c r="O79" s="4" t="n"/>
      <c r="P79" s="4" t="n"/>
      <c r="Q79" s="4" t="n"/>
      <c r="R79" s="31">
        <f>IF('Predplatné'!$B79="","",IFERROR('Predplatné'!$J79*VLOOKUP('Predplatné'!$G79,'Prehľad'!$F$15:$G$18,2,FALSE),""))</f>
        <v/>
      </c>
      <c r="S79" s="10">
        <f>IF('Predplatné'!$M79="","",'Predplatné'!$M79-TODAY())</f>
        <v/>
      </c>
      <c r="T79" s="11">
        <f>IF('Predplatné'!$B79="","",IF('Predplatné'!$P79&lt;&gt;"Aktívne","Neaktívne",IF('Predplatné'!$M79="","Doplniť dátum platby",IF('Predplatné'!$S79&lt;0,"Po termíne",IF('Predplatné'!$S79&lt;=7,"Platba do 7 dní","V poriadku")))))</f>
        <v/>
      </c>
      <c r="U79" s="12" t="n"/>
    </row>
    <row r="80" ht="22" customHeight="1">
      <c r="A80" s="4" t="n"/>
      <c r="B80" s="5" t="n"/>
      <c r="C80" s="5" t="n"/>
      <c r="D80" s="5" t="n"/>
      <c r="E80" s="5" t="n"/>
      <c r="F80" s="5" t="n"/>
      <c r="G80" s="4" t="n"/>
      <c r="H80" s="30" t="n"/>
      <c r="I80" s="7" t="n"/>
      <c r="J80" s="33">
        <f>IF('Predplatné'!$H80="","",'Predplatné'!$H80*(1+'Predplatné'!$I80))</f>
        <v/>
      </c>
      <c r="K80" s="4" t="n"/>
      <c r="L80" s="32" t="n"/>
      <c r="M80" s="32" t="n"/>
      <c r="N80" s="32" t="n"/>
      <c r="O80" s="4" t="n"/>
      <c r="P80" s="4" t="n"/>
      <c r="Q80" s="4" t="n"/>
      <c r="R80" s="33">
        <f>IF('Predplatné'!$B80="","",IFERROR('Predplatné'!$J80*VLOOKUP('Predplatné'!$G80,'Prehľad'!$F$15:$G$18,2,FALSE),""))</f>
        <v/>
      </c>
      <c r="S80" s="14">
        <f>IF('Predplatné'!$M80="","",'Predplatné'!$M80-TODAY())</f>
        <v/>
      </c>
      <c r="T80" s="15">
        <f>IF('Predplatné'!$B80="","",IF('Predplatné'!$P80&lt;&gt;"Aktívne","Neaktívne",IF('Predplatné'!$M80="","Doplniť dátum platby",IF('Predplatné'!$S80&lt;0,"Po termíne",IF('Predplatné'!$S80&lt;=7,"Platba do 7 dní","V poriadku")))))</f>
        <v/>
      </c>
      <c r="U80" s="12" t="n"/>
    </row>
    <row r="81" ht="22" customHeight="1">
      <c r="A81" s="4" t="n"/>
      <c r="B81" s="5" t="n"/>
      <c r="C81" s="5" t="n"/>
      <c r="D81" s="5" t="n"/>
      <c r="E81" s="5" t="n"/>
      <c r="F81" s="5" t="n"/>
      <c r="G81" s="4" t="n"/>
      <c r="H81" s="30" t="n"/>
      <c r="I81" s="7" t="n"/>
      <c r="J81" s="31">
        <f>IF('Predplatné'!$H81="","",'Predplatné'!$H81*(1+'Predplatné'!$I81))</f>
        <v/>
      </c>
      <c r="K81" s="4" t="n"/>
      <c r="L81" s="32" t="n"/>
      <c r="M81" s="32" t="n"/>
      <c r="N81" s="32" t="n"/>
      <c r="O81" s="4" t="n"/>
      <c r="P81" s="4" t="n"/>
      <c r="Q81" s="4" t="n"/>
      <c r="R81" s="31">
        <f>IF('Predplatné'!$B81="","",IFERROR('Predplatné'!$J81*VLOOKUP('Predplatné'!$G81,'Prehľad'!$F$15:$G$18,2,FALSE),""))</f>
        <v/>
      </c>
      <c r="S81" s="10">
        <f>IF('Predplatné'!$M81="","",'Predplatné'!$M81-TODAY())</f>
        <v/>
      </c>
      <c r="T81" s="11">
        <f>IF('Predplatné'!$B81="","",IF('Predplatné'!$P81&lt;&gt;"Aktívne","Neaktívne",IF('Predplatné'!$M81="","Doplniť dátum platby",IF('Predplatné'!$S81&lt;0,"Po termíne",IF('Predplatné'!$S81&lt;=7,"Platba do 7 dní","V poriadku")))))</f>
        <v/>
      </c>
      <c r="U81" s="12" t="n"/>
    </row>
    <row r="82" ht="22" customHeight="1">
      <c r="A82" s="4" t="n"/>
      <c r="B82" s="5" t="n"/>
      <c r="C82" s="5" t="n"/>
      <c r="D82" s="5" t="n"/>
      <c r="E82" s="5" t="n"/>
      <c r="F82" s="5" t="n"/>
      <c r="G82" s="4" t="n"/>
      <c r="H82" s="30" t="n"/>
      <c r="I82" s="7" t="n"/>
      <c r="J82" s="33">
        <f>IF('Predplatné'!$H82="","",'Predplatné'!$H82*(1+'Predplatné'!$I82))</f>
        <v/>
      </c>
      <c r="K82" s="4" t="n"/>
      <c r="L82" s="32" t="n"/>
      <c r="M82" s="32" t="n"/>
      <c r="N82" s="32" t="n"/>
      <c r="O82" s="4" t="n"/>
      <c r="P82" s="4" t="n"/>
      <c r="Q82" s="4" t="n"/>
      <c r="R82" s="33">
        <f>IF('Predplatné'!$B82="","",IFERROR('Predplatné'!$J82*VLOOKUP('Predplatné'!$G82,'Prehľad'!$F$15:$G$18,2,FALSE),""))</f>
        <v/>
      </c>
      <c r="S82" s="14">
        <f>IF('Predplatné'!$M82="","",'Predplatné'!$M82-TODAY())</f>
        <v/>
      </c>
      <c r="T82" s="15">
        <f>IF('Predplatné'!$B82="","",IF('Predplatné'!$P82&lt;&gt;"Aktívne","Neaktívne",IF('Predplatné'!$M82="","Doplniť dátum platby",IF('Predplatné'!$S82&lt;0,"Po termíne",IF('Predplatné'!$S82&lt;=7,"Platba do 7 dní","V poriadku")))))</f>
        <v/>
      </c>
      <c r="U82" s="12" t="n"/>
    </row>
    <row r="83" ht="22" customHeight="1">
      <c r="A83" s="4" t="n"/>
      <c r="B83" s="5" t="n"/>
      <c r="C83" s="5" t="n"/>
      <c r="D83" s="5" t="n"/>
      <c r="E83" s="5" t="n"/>
      <c r="F83" s="5" t="n"/>
      <c r="G83" s="4" t="n"/>
      <c r="H83" s="30" t="n"/>
      <c r="I83" s="7" t="n"/>
      <c r="J83" s="31">
        <f>IF('Predplatné'!$H83="","",'Predplatné'!$H83*(1+'Predplatné'!$I83))</f>
        <v/>
      </c>
      <c r="K83" s="4" t="n"/>
      <c r="L83" s="32" t="n"/>
      <c r="M83" s="32" t="n"/>
      <c r="N83" s="32" t="n"/>
      <c r="O83" s="4" t="n"/>
      <c r="P83" s="4" t="n"/>
      <c r="Q83" s="4" t="n"/>
      <c r="R83" s="31">
        <f>IF('Predplatné'!$B83="","",IFERROR('Predplatné'!$J83*VLOOKUP('Predplatné'!$G83,'Prehľad'!$F$15:$G$18,2,FALSE),""))</f>
        <v/>
      </c>
      <c r="S83" s="10">
        <f>IF('Predplatné'!$M83="","",'Predplatné'!$M83-TODAY())</f>
        <v/>
      </c>
      <c r="T83" s="11">
        <f>IF('Predplatné'!$B83="","",IF('Predplatné'!$P83&lt;&gt;"Aktívne","Neaktívne",IF('Predplatné'!$M83="","Doplniť dátum platby",IF('Predplatné'!$S83&lt;0,"Po termíne",IF('Predplatné'!$S83&lt;=7,"Platba do 7 dní","V poriadku")))))</f>
        <v/>
      </c>
      <c r="U83" s="12" t="n"/>
    </row>
    <row r="84" ht="22" customHeight="1">
      <c r="A84" s="4" t="n"/>
      <c r="B84" s="5" t="n"/>
      <c r="C84" s="5" t="n"/>
      <c r="D84" s="5" t="n"/>
      <c r="E84" s="5" t="n"/>
      <c r="F84" s="5" t="n"/>
      <c r="G84" s="4" t="n"/>
      <c r="H84" s="30" t="n"/>
      <c r="I84" s="7" t="n"/>
      <c r="J84" s="33">
        <f>IF('Predplatné'!$H84="","",'Predplatné'!$H84*(1+'Predplatné'!$I84))</f>
        <v/>
      </c>
      <c r="K84" s="4" t="n"/>
      <c r="L84" s="32" t="n"/>
      <c r="M84" s="32" t="n"/>
      <c r="N84" s="32" t="n"/>
      <c r="O84" s="4" t="n"/>
      <c r="P84" s="4" t="n"/>
      <c r="Q84" s="4" t="n"/>
      <c r="R84" s="33">
        <f>IF('Predplatné'!$B84="","",IFERROR('Predplatné'!$J84*VLOOKUP('Predplatné'!$G84,'Prehľad'!$F$15:$G$18,2,FALSE),""))</f>
        <v/>
      </c>
      <c r="S84" s="14">
        <f>IF('Predplatné'!$M84="","",'Predplatné'!$M84-TODAY())</f>
        <v/>
      </c>
      <c r="T84" s="15">
        <f>IF('Predplatné'!$B84="","",IF('Predplatné'!$P84&lt;&gt;"Aktívne","Neaktívne",IF('Predplatné'!$M84="","Doplniť dátum platby",IF('Predplatné'!$S84&lt;0,"Po termíne",IF('Predplatné'!$S84&lt;=7,"Platba do 7 dní","V poriadku")))))</f>
        <v/>
      </c>
      <c r="U84" s="12" t="n"/>
    </row>
    <row r="85" ht="22" customHeight="1">
      <c r="A85" s="4" t="n"/>
      <c r="B85" s="5" t="n"/>
      <c r="C85" s="5" t="n"/>
      <c r="D85" s="5" t="n"/>
      <c r="E85" s="5" t="n"/>
      <c r="F85" s="5" t="n"/>
      <c r="G85" s="4" t="n"/>
      <c r="H85" s="30" t="n"/>
      <c r="I85" s="7" t="n"/>
      <c r="J85" s="31">
        <f>IF('Predplatné'!$H85="","",'Predplatné'!$H85*(1+'Predplatné'!$I85))</f>
        <v/>
      </c>
      <c r="K85" s="4" t="n"/>
      <c r="L85" s="32" t="n"/>
      <c r="M85" s="32" t="n"/>
      <c r="N85" s="32" t="n"/>
      <c r="O85" s="4" t="n"/>
      <c r="P85" s="4" t="n"/>
      <c r="Q85" s="4" t="n"/>
      <c r="R85" s="31">
        <f>IF('Predplatné'!$B85="","",IFERROR('Predplatné'!$J85*VLOOKUP('Predplatné'!$G85,'Prehľad'!$F$15:$G$18,2,FALSE),""))</f>
        <v/>
      </c>
      <c r="S85" s="10">
        <f>IF('Predplatné'!$M85="","",'Predplatné'!$M85-TODAY())</f>
        <v/>
      </c>
      <c r="T85" s="11">
        <f>IF('Predplatné'!$B85="","",IF('Predplatné'!$P85&lt;&gt;"Aktívne","Neaktívne",IF('Predplatné'!$M85="","Doplniť dátum platby",IF('Predplatné'!$S85&lt;0,"Po termíne",IF('Predplatné'!$S85&lt;=7,"Platba do 7 dní","V poriadku")))))</f>
        <v/>
      </c>
      <c r="U85" s="12" t="n"/>
    </row>
    <row r="86" ht="22" customHeight="1">
      <c r="A86" s="4" t="n"/>
      <c r="B86" s="5" t="n"/>
      <c r="C86" s="5" t="n"/>
      <c r="D86" s="5" t="n"/>
      <c r="E86" s="5" t="n"/>
      <c r="F86" s="5" t="n"/>
      <c r="G86" s="4" t="n"/>
      <c r="H86" s="30" t="n"/>
      <c r="I86" s="7" t="n"/>
      <c r="J86" s="33">
        <f>IF('Predplatné'!$H86="","",'Predplatné'!$H86*(1+'Predplatné'!$I86))</f>
        <v/>
      </c>
      <c r="K86" s="4" t="n"/>
      <c r="L86" s="32" t="n"/>
      <c r="M86" s="32" t="n"/>
      <c r="N86" s="32" t="n"/>
      <c r="O86" s="4" t="n"/>
      <c r="P86" s="4" t="n"/>
      <c r="Q86" s="4" t="n"/>
      <c r="R86" s="33">
        <f>IF('Predplatné'!$B86="","",IFERROR('Predplatné'!$J86*VLOOKUP('Predplatné'!$G86,'Prehľad'!$F$15:$G$18,2,FALSE),""))</f>
        <v/>
      </c>
      <c r="S86" s="14">
        <f>IF('Predplatné'!$M86="","",'Predplatné'!$M86-TODAY())</f>
        <v/>
      </c>
      <c r="T86" s="15">
        <f>IF('Predplatné'!$B86="","",IF('Predplatné'!$P86&lt;&gt;"Aktívne","Neaktívne",IF('Predplatné'!$M86="","Doplniť dátum platby",IF('Predplatné'!$S86&lt;0,"Po termíne",IF('Predplatné'!$S86&lt;=7,"Platba do 7 dní","V poriadku")))))</f>
        <v/>
      </c>
      <c r="U86" s="12" t="n"/>
    </row>
    <row r="87" ht="22" customHeight="1">
      <c r="A87" s="4" t="n"/>
      <c r="B87" s="5" t="n"/>
      <c r="C87" s="5" t="n"/>
      <c r="D87" s="5" t="n"/>
      <c r="E87" s="5" t="n"/>
      <c r="F87" s="5" t="n"/>
      <c r="G87" s="4" t="n"/>
      <c r="H87" s="30" t="n"/>
      <c r="I87" s="7" t="n"/>
      <c r="J87" s="31">
        <f>IF('Predplatné'!$H87="","",'Predplatné'!$H87*(1+'Predplatné'!$I87))</f>
        <v/>
      </c>
      <c r="K87" s="4" t="n"/>
      <c r="L87" s="32" t="n"/>
      <c r="M87" s="32" t="n"/>
      <c r="N87" s="32" t="n"/>
      <c r="O87" s="4" t="n"/>
      <c r="P87" s="4" t="n"/>
      <c r="Q87" s="4" t="n"/>
      <c r="R87" s="31">
        <f>IF('Predplatné'!$B87="","",IFERROR('Predplatné'!$J87*VLOOKUP('Predplatné'!$G87,'Prehľad'!$F$15:$G$18,2,FALSE),""))</f>
        <v/>
      </c>
      <c r="S87" s="10">
        <f>IF('Predplatné'!$M87="","",'Predplatné'!$M87-TODAY())</f>
        <v/>
      </c>
      <c r="T87" s="11">
        <f>IF('Predplatné'!$B87="","",IF('Predplatné'!$P87&lt;&gt;"Aktívne","Neaktívne",IF('Predplatné'!$M87="","Doplniť dátum platby",IF('Predplatné'!$S87&lt;0,"Po termíne",IF('Predplatné'!$S87&lt;=7,"Platba do 7 dní","V poriadku")))))</f>
        <v/>
      </c>
      <c r="U87" s="12" t="n"/>
    </row>
    <row r="88" ht="22" customHeight="1">
      <c r="A88" s="4" t="n"/>
      <c r="B88" s="5" t="n"/>
      <c r="C88" s="5" t="n"/>
      <c r="D88" s="5" t="n"/>
      <c r="E88" s="5" t="n"/>
      <c r="F88" s="5" t="n"/>
      <c r="G88" s="4" t="n"/>
      <c r="H88" s="30" t="n"/>
      <c r="I88" s="7" t="n"/>
      <c r="J88" s="33">
        <f>IF('Predplatné'!$H88="","",'Predplatné'!$H88*(1+'Predplatné'!$I88))</f>
        <v/>
      </c>
      <c r="K88" s="4" t="n"/>
      <c r="L88" s="32" t="n"/>
      <c r="M88" s="32" t="n"/>
      <c r="N88" s="32" t="n"/>
      <c r="O88" s="4" t="n"/>
      <c r="P88" s="4" t="n"/>
      <c r="Q88" s="4" t="n"/>
      <c r="R88" s="33">
        <f>IF('Predplatné'!$B88="","",IFERROR('Predplatné'!$J88*VLOOKUP('Predplatné'!$G88,'Prehľad'!$F$15:$G$18,2,FALSE),""))</f>
        <v/>
      </c>
      <c r="S88" s="14">
        <f>IF('Predplatné'!$M88="","",'Predplatné'!$M88-TODAY())</f>
        <v/>
      </c>
      <c r="T88" s="15">
        <f>IF('Predplatné'!$B88="","",IF('Predplatné'!$P88&lt;&gt;"Aktívne","Neaktívne",IF('Predplatné'!$M88="","Doplniť dátum platby",IF('Predplatné'!$S88&lt;0,"Po termíne",IF('Predplatné'!$S88&lt;=7,"Platba do 7 dní","V poriadku")))))</f>
        <v/>
      </c>
      <c r="U88" s="12" t="n"/>
    </row>
    <row r="89" ht="22" customHeight="1">
      <c r="A89" s="4" t="n"/>
      <c r="B89" s="5" t="n"/>
      <c r="C89" s="5" t="n"/>
      <c r="D89" s="5" t="n"/>
      <c r="E89" s="5" t="n"/>
      <c r="F89" s="5" t="n"/>
      <c r="G89" s="4" t="n"/>
      <c r="H89" s="30" t="n"/>
      <c r="I89" s="7" t="n"/>
      <c r="J89" s="31">
        <f>IF('Predplatné'!$H89="","",'Predplatné'!$H89*(1+'Predplatné'!$I89))</f>
        <v/>
      </c>
      <c r="K89" s="4" t="n"/>
      <c r="L89" s="32" t="n"/>
      <c r="M89" s="32" t="n"/>
      <c r="N89" s="32" t="n"/>
      <c r="O89" s="4" t="n"/>
      <c r="P89" s="4" t="n"/>
      <c r="Q89" s="4" t="n"/>
      <c r="R89" s="31">
        <f>IF('Predplatné'!$B89="","",IFERROR('Predplatné'!$J89*VLOOKUP('Predplatné'!$G89,'Prehľad'!$F$15:$G$18,2,FALSE),""))</f>
        <v/>
      </c>
      <c r="S89" s="10">
        <f>IF('Predplatné'!$M89="","",'Predplatné'!$M89-TODAY())</f>
        <v/>
      </c>
      <c r="T89" s="11">
        <f>IF('Predplatné'!$B89="","",IF('Predplatné'!$P89&lt;&gt;"Aktívne","Neaktívne",IF('Predplatné'!$M89="","Doplniť dátum platby",IF('Predplatné'!$S89&lt;0,"Po termíne",IF('Predplatné'!$S89&lt;=7,"Platba do 7 dní","V poriadku")))))</f>
        <v/>
      </c>
      <c r="U89" s="12" t="n"/>
    </row>
    <row r="90" ht="22" customHeight="1">
      <c r="A90" s="4" t="n"/>
      <c r="B90" s="5" t="n"/>
      <c r="C90" s="5" t="n"/>
      <c r="D90" s="5" t="n"/>
      <c r="E90" s="5" t="n"/>
      <c r="F90" s="5" t="n"/>
      <c r="G90" s="4" t="n"/>
      <c r="H90" s="30" t="n"/>
      <c r="I90" s="7" t="n"/>
      <c r="J90" s="33">
        <f>IF('Predplatné'!$H90="","",'Predplatné'!$H90*(1+'Predplatné'!$I90))</f>
        <v/>
      </c>
      <c r="K90" s="4" t="n"/>
      <c r="L90" s="32" t="n"/>
      <c r="M90" s="32" t="n"/>
      <c r="N90" s="32" t="n"/>
      <c r="O90" s="4" t="n"/>
      <c r="P90" s="4" t="n"/>
      <c r="Q90" s="4" t="n"/>
      <c r="R90" s="33">
        <f>IF('Predplatné'!$B90="","",IFERROR('Predplatné'!$J90*VLOOKUP('Predplatné'!$G90,'Prehľad'!$F$15:$G$18,2,FALSE),""))</f>
        <v/>
      </c>
      <c r="S90" s="14">
        <f>IF('Predplatné'!$M90="","",'Predplatné'!$M90-TODAY())</f>
        <v/>
      </c>
      <c r="T90" s="15">
        <f>IF('Predplatné'!$B90="","",IF('Predplatné'!$P90&lt;&gt;"Aktívne","Neaktívne",IF('Predplatné'!$M90="","Doplniť dátum platby",IF('Predplatné'!$S90&lt;0,"Po termíne",IF('Predplatné'!$S90&lt;=7,"Platba do 7 dní","V poriadku")))))</f>
        <v/>
      </c>
      <c r="U90" s="12" t="n"/>
    </row>
    <row r="91" ht="22" customHeight="1">
      <c r="A91" s="4" t="n"/>
      <c r="B91" s="5" t="n"/>
      <c r="C91" s="5" t="n"/>
      <c r="D91" s="5" t="n"/>
      <c r="E91" s="5" t="n"/>
      <c r="F91" s="5" t="n"/>
      <c r="G91" s="4" t="n"/>
      <c r="H91" s="30" t="n"/>
      <c r="I91" s="7" t="n"/>
      <c r="J91" s="31">
        <f>IF('Predplatné'!$H91="","",'Predplatné'!$H91*(1+'Predplatné'!$I91))</f>
        <v/>
      </c>
      <c r="K91" s="4" t="n"/>
      <c r="L91" s="32" t="n"/>
      <c r="M91" s="32" t="n"/>
      <c r="N91" s="32" t="n"/>
      <c r="O91" s="4" t="n"/>
      <c r="P91" s="4" t="n"/>
      <c r="Q91" s="4" t="n"/>
      <c r="R91" s="31">
        <f>IF('Predplatné'!$B91="","",IFERROR('Predplatné'!$J91*VLOOKUP('Predplatné'!$G91,'Prehľad'!$F$15:$G$18,2,FALSE),""))</f>
        <v/>
      </c>
      <c r="S91" s="10">
        <f>IF('Predplatné'!$M91="","",'Predplatné'!$M91-TODAY())</f>
        <v/>
      </c>
      <c r="T91" s="11">
        <f>IF('Predplatné'!$B91="","",IF('Predplatné'!$P91&lt;&gt;"Aktívne","Neaktívne",IF('Predplatné'!$M91="","Doplniť dátum platby",IF('Predplatné'!$S91&lt;0,"Po termíne",IF('Predplatné'!$S91&lt;=7,"Platba do 7 dní","V poriadku")))))</f>
        <v/>
      </c>
      <c r="U91" s="12" t="n"/>
    </row>
    <row r="92" ht="22" customHeight="1">
      <c r="A92" s="4" t="n"/>
      <c r="B92" s="5" t="n"/>
      <c r="C92" s="5" t="n"/>
      <c r="D92" s="5" t="n"/>
      <c r="E92" s="5" t="n"/>
      <c r="F92" s="5" t="n"/>
      <c r="G92" s="4" t="n"/>
      <c r="H92" s="30" t="n"/>
      <c r="I92" s="7" t="n"/>
      <c r="J92" s="33">
        <f>IF('Predplatné'!$H92="","",'Predplatné'!$H92*(1+'Predplatné'!$I92))</f>
        <v/>
      </c>
      <c r="K92" s="4" t="n"/>
      <c r="L92" s="32" t="n"/>
      <c r="M92" s="32" t="n"/>
      <c r="N92" s="32" t="n"/>
      <c r="O92" s="4" t="n"/>
      <c r="P92" s="4" t="n"/>
      <c r="Q92" s="4" t="n"/>
      <c r="R92" s="33">
        <f>IF('Predplatné'!$B92="","",IFERROR('Predplatné'!$J92*VLOOKUP('Predplatné'!$G92,'Prehľad'!$F$15:$G$18,2,FALSE),""))</f>
        <v/>
      </c>
      <c r="S92" s="14">
        <f>IF('Predplatné'!$M92="","",'Predplatné'!$M92-TODAY())</f>
        <v/>
      </c>
      <c r="T92" s="15">
        <f>IF('Predplatné'!$B92="","",IF('Predplatné'!$P92&lt;&gt;"Aktívne","Neaktívne",IF('Predplatné'!$M92="","Doplniť dátum platby",IF('Predplatné'!$S92&lt;0,"Po termíne",IF('Predplatné'!$S92&lt;=7,"Platba do 7 dní","V poriadku")))))</f>
        <v/>
      </c>
      <c r="U92" s="12" t="n"/>
    </row>
    <row r="93" ht="22" customHeight="1">
      <c r="A93" s="4" t="n"/>
      <c r="B93" s="5" t="n"/>
      <c r="C93" s="5" t="n"/>
      <c r="D93" s="5" t="n"/>
      <c r="E93" s="5" t="n"/>
      <c r="F93" s="5" t="n"/>
      <c r="G93" s="4" t="n"/>
      <c r="H93" s="30" t="n"/>
      <c r="I93" s="7" t="n"/>
      <c r="J93" s="31">
        <f>IF('Predplatné'!$H93="","",'Predplatné'!$H93*(1+'Predplatné'!$I93))</f>
        <v/>
      </c>
      <c r="K93" s="4" t="n"/>
      <c r="L93" s="32" t="n"/>
      <c r="M93" s="32" t="n"/>
      <c r="N93" s="32" t="n"/>
      <c r="O93" s="4" t="n"/>
      <c r="P93" s="4" t="n"/>
      <c r="Q93" s="4" t="n"/>
      <c r="R93" s="31">
        <f>IF('Predplatné'!$B93="","",IFERROR('Predplatné'!$J93*VLOOKUP('Predplatné'!$G93,'Prehľad'!$F$15:$G$18,2,FALSE),""))</f>
        <v/>
      </c>
      <c r="S93" s="10">
        <f>IF('Predplatné'!$M93="","",'Predplatné'!$M93-TODAY())</f>
        <v/>
      </c>
      <c r="T93" s="11">
        <f>IF('Predplatné'!$B93="","",IF('Predplatné'!$P93&lt;&gt;"Aktívne","Neaktívne",IF('Predplatné'!$M93="","Doplniť dátum platby",IF('Predplatné'!$S93&lt;0,"Po termíne",IF('Predplatné'!$S93&lt;=7,"Platba do 7 dní","V poriadku")))))</f>
        <v/>
      </c>
      <c r="U93" s="12" t="n"/>
    </row>
    <row r="94" ht="22" customHeight="1">
      <c r="A94" s="4" t="n"/>
      <c r="B94" s="5" t="n"/>
      <c r="C94" s="5" t="n"/>
      <c r="D94" s="5" t="n"/>
      <c r="E94" s="5" t="n"/>
      <c r="F94" s="5" t="n"/>
      <c r="G94" s="4" t="n"/>
      <c r="H94" s="30" t="n"/>
      <c r="I94" s="7" t="n"/>
      <c r="J94" s="33">
        <f>IF('Predplatné'!$H94="","",'Predplatné'!$H94*(1+'Predplatné'!$I94))</f>
        <v/>
      </c>
      <c r="K94" s="4" t="n"/>
      <c r="L94" s="32" t="n"/>
      <c r="M94" s="32" t="n"/>
      <c r="N94" s="32" t="n"/>
      <c r="O94" s="4" t="n"/>
      <c r="P94" s="4" t="n"/>
      <c r="Q94" s="4" t="n"/>
      <c r="R94" s="33">
        <f>IF('Predplatné'!$B94="","",IFERROR('Predplatné'!$J94*VLOOKUP('Predplatné'!$G94,'Prehľad'!$F$15:$G$18,2,FALSE),""))</f>
        <v/>
      </c>
      <c r="S94" s="14">
        <f>IF('Predplatné'!$M94="","",'Predplatné'!$M94-TODAY())</f>
        <v/>
      </c>
      <c r="T94" s="15">
        <f>IF('Predplatné'!$B94="","",IF('Predplatné'!$P94&lt;&gt;"Aktívne","Neaktívne",IF('Predplatné'!$M94="","Doplniť dátum platby",IF('Predplatné'!$S94&lt;0,"Po termíne",IF('Predplatné'!$S94&lt;=7,"Platba do 7 dní","V poriadku")))))</f>
        <v/>
      </c>
      <c r="U94" s="12" t="n"/>
    </row>
    <row r="95" ht="22" customHeight="1">
      <c r="A95" s="4" t="n"/>
      <c r="B95" s="5" t="n"/>
      <c r="C95" s="5" t="n"/>
      <c r="D95" s="5" t="n"/>
      <c r="E95" s="5" t="n"/>
      <c r="F95" s="5" t="n"/>
      <c r="G95" s="4" t="n"/>
      <c r="H95" s="30" t="n"/>
      <c r="I95" s="7" t="n"/>
      <c r="J95" s="31">
        <f>IF('Predplatné'!$H95="","",'Predplatné'!$H95*(1+'Predplatné'!$I95))</f>
        <v/>
      </c>
      <c r="K95" s="4" t="n"/>
      <c r="L95" s="32" t="n"/>
      <c r="M95" s="32" t="n"/>
      <c r="N95" s="32" t="n"/>
      <c r="O95" s="4" t="n"/>
      <c r="P95" s="4" t="n"/>
      <c r="Q95" s="4" t="n"/>
      <c r="R95" s="31">
        <f>IF('Predplatné'!$B95="","",IFERROR('Predplatné'!$J95*VLOOKUP('Predplatné'!$G95,'Prehľad'!$F$15:$G$18,2,FALSE),""))</f>
        <v/>
      </c>
      <c r="S95" s="10">
        <f>IF('Predplatné'!$M95="","",'Predplatné'!$M95-TODAY())</f>
        <v/>
      </c>
      <c r="T95" s="11">
        <f>IF('Predplatné'!$B95="","",IF('Predplatné'!$P95&lt;&gt;"Aktívne","Neaktívne",IF('Predplatné'!$M95="","Doplniť dátum platby",IF('Predplatné'!$S95&lt;0,"Po termíne",IF('Predplatné'!$S95&lt;=7,"Platba do 7 dní","V poriadku")))))</f>
        <v/>
      </c>
      <c r="U95" s="12" t="n"/>
    </row>
    <row r="96" ht="22" customHeight="1">
      <c r="A96" s="4" t="n"/>
      <c r="B96" s="5" t="n"/>
      <c r="C96" s="5" t="n"/>
      <c r="D96" s="5" t="n"/>
      <c r="E96" s="5" t="n"/>
      <c r="F96" s="5" t="n"/>
      <c r="G96" s="4" t="n"/>
      <c r="H96" s="30" t="n"/>
      <c r="I96" s="7" t="n"/>
      <c r="J96" s="33">
        <f>IF('Predplatné'!$H96="","",'Predplatné'!$H96*(1+'Predplatné'!$I96))</f>
        <v/>
      </c>
      <c r="K96" s="4" t="n"/>
      <c r="L96" s="32" t="n"/>
      <c r="M96" s="32" t="n"/>
      <c r="N96" s="32" t="n"/>
      <c r="O96" s="4" t="n"/>
      <c r="P96" s="4" t="n"/>
      <c r="Q96" s="4" t="n"/>
      <c r="R96" s="33">
        <f>IF('Predplatné'!$B96="","",IFERROR('Predplatné'!$J96*VLOOKUP('Predplatné'!$G96,'Prehľad'!$F$15:$G$18,2,FALSE),""))</f>
        <v/>
      </c>
      <c r="S96" s="14">
        <f>IF('Predplatné'!$M96="","",'Predplatné'!$M96-TODAY())</f>
        <v/>
      </c>
      <c r="T96" s="15">
        <f>IF('Predplatné'!$B96="","",IF('Predplatné'!$P96&lt;&gt;"Aktívne","Neaktívne",IF('Predplatné'!$M96="","Doplniť dátum platby",IF('Predplatné'!$S96&lt;0,"Po termíne",IF('Predplatné'!$S96&lt;=7,"Platba do 7 dní","V poriadku")))))</f>
        <v/>
      </c>
      <c r="U96" s="12" t="n"/>
    </row>
    <row r="97" ht="22" customHeight="1">
      <c r="A97" s="4" t="n"/>
      <c r="B97" s="5" t="n"/>
      <c r="C97" s="5" t="n"/>
      <c r="D97" s="5" t="n"/>
      <c r="E97" s="5" t="n"/>
      <c r="F97" s="5" t="n"/>
      <c r="G97" s="4" t="n"/>
      <c r="H97" s="30" t="n"/>
      <c r="I97" s="7" t="n"/>
      <c r="J97" s="31">
        <f>IF('Predplatné'!$H97="","",'Predplatné'!$H97*(1+'Predplatné'!$I97))</f>
        <v/>
      </c>
      <c r="K97" s="4" t="n"/>
      <c r="L97" s="32" t="n"/>
      <c r="M97" s="32" t="n"/>
      <c r="N97" s="32" t="n"/>
      <c r="O97" s="4" t="n"/>
      <c r="P97" s="4" t="n"/>
      <c r="Q97" s="4" t="n"/>
      <c r="R97" s="31">
        <f>IF('Predplatné'!$B97="","",IFERROR('Predplatné'!$J97*VLOOKUP('Predplatné'!$G97,'Prehľad'!$F$15:$G$18,2,FALSE),""))</f>
        <v/>
      </c>
      <c r="S97" s="10">
        <f>IF('Predplatné'!$M97="","",'Predplatné'!$M97-TODAY())</f>
        <v/>
      </c>
      <c r="T97" s="11">
        <f>IF('Predplatné'!$B97="","",IF('Predplatné'!$P97&lt;&gt;"Aktívne","Neaktívne",IF('Predplatné'!$M97="","Doplniť dátum platby",IF('Predplatné'!$S97&lt;0,"Po termíne",IF('Predplatné'!$S97&lt;=7,"Platba do 7 dní","V poriadku")))))</f>
        <v/>
      </c>
      <c r="U97" s="12" t="n"/>
    </row>
    <row r="98" ht="22" customHeight="1">
      <c r="A98" s="4" t="n"/>
      <c r="B98" s="5" t="n"/>
      <c r="C98" s="5" t="n"/>
      <c r="D98" s="5" t="n"/>
      <c r="E98" s="5" t="n"/>
      <c r="F98" s="5" t="n"/>
      <c r="G98" s="4" t="n"/>
      <c r="H98" s="30" t="n"/>
      <c r="I98" s="7" t="n"/>
      <c r="J98" s="33">
        <f>IF('Predplatné'!$H98="","",'Predplatné'!$H98*(1+'Predplatné'!$I98))</f>
        <v/>
      </c>
      <c r="K98" s="4" t="n"/>
      <c r="L98" s="32" t="n"/>
      <c r="M98" s="32" t="n"/>
      <c r="N98" s="32" t="n"/>
      <c r="O98" s="4" t="n"/>
      <c r="P98" s="4" t="n"/>
      <c r="Q98" s="4" t="n"/>
      <c r="R98" s="33">
        <f>IF('Predplatné'!$B98="","",IFERROR('Predplatné'!$J98*VLOOKUP('Predplatné'!$G98,'Prehľad'!$F$15:$G$18,2,FALSE),""))</f>
        <v/>
      </c>
      <c r="S98" s="14">
        <f>IF('Predplatné'!$M98="","",'Predplatné'!$M98-TODAY())</f>
        <v/>
      </c>
      <c r="T98" s="15">
        <f>IF('Predplatné'!$B98="","",IF('Predplatné'!$P98&lt;&gt;"Aktívne","Neaktívne",IF('Predplatné'!$M98="","Doplniť dátum platby",IF('Predplatné'!$S98&lt;0,"Po termíne",IF('Predplatné'!$S98&lt;=7,"Platba do 7 dní","V poriadku")))))</f>
        <v/>
      </c>
      <c r="U98" s="12" t="n"/>
    </row>
    <row r="99" ht="22" customHeight="1">
      <c r="A99" s="4" t="n"/>
      <c r="B99" s="5" t="n"/>
      <c r="C99" s="5" t="n"/>
      <c r="D99" s="5" t="n"/>
      <c r="E99" s="5" t="n"/>
      <c r="F99" s="5" t="n"/>
      <c r="G99" s="4" t="n"/>
      <c r="H99" s="30" t="n"/>
      <c r="I99" s="7" t="n"/>
      <c r="J99" s="31">
        <f>IF('Predplatné'!$H99="","",'Predplatné'!$H99*(1+'Predplatné'!$I99))</f>
        <v/>
      </c>
      <c r="K99" s="4" t="n"/>
      <c r="L99" s="32" t="n"/>
      <c r="M99" s="32" t="n"/>
      <c r="N99" s="32" t="n"/>
      <c r="O99" s="4" t="n"/>
      <c r="P99" s="4" t="n"/>
      <c r="Q99" s="4" t="n"/>
      <c r="R99" s="31">
        <f>IF('Predplatné'!$B99="","",IFERROR('Predplatné'!$J99*VLOOKUP('Predplatné'!$G99,'Prehľad'!$F$15:$G$18,2,FALSE),""))</f>
        <v/>
      </c>
      <c r="S99" s="10">
        <f>IF('Predplatné'!$M99="","",'Predplatné'!$M99-TODAY())</f>
        <v/>
      </c>
      <c r="T99" s="11">
        <f>IF('Predplatné'!$B99="","",IF('Predplatné'!$P99&lt;&gt;"Aktívne","Neaktívne",IF('Predplatné'!$M99="","Doplniť dátum platby",IF('Predplatné'!$S99&lt;0,"Po termíne",IF('Predplatné'!$S99&lt;=7,"Platba do 7 dní","V poriadku")))))</f>
        <v/>
      </c>
      <c r="U99" s="12" t="n"/>
    </row>
    <row r="100" ht="22" customHeight="1">
      <c r="A100" s="4" t="n"/>
      <c r="B100" s="5" t="n"/>
      <c r="C100" s="5" t="n"/>
      <c r="D100" s="5" t="n"/>
      <c r="E100" s="5" t="n"/>
      <c r="F100" s="5" t="n"/>
      <c r="G100" s="4" t="n"/>
      <c r="H100" s="30" t="n"/>
      <c r="I100" s="7" t="n"/>
      <c r="J100" s="33">
        <f>IF('Predplatné'!$H100="","",'Predplatné'!$H100*(1+'Predplatné'!$I100))</f>
        <v/>
      </c>
      <c r="K100" s="4" t="n"/>
      <c r="L100" s="32" t="n"/>
      <c r="M100" s="32" t="n"/>
      <c r="N100" s="32" t="n"/>
      <c r="O100" s="4" t="n"/>
      <c r="P100" s="4" t="n"/>
      <c r="Q100" s="4" t="n"/>
      <c r="R100" s="33">
        <f>IF('Predplatné'!$B100="","",IFERROR('Predplatné'!$J100*VLOOKUP('Predplatné'!$G100,'Prehľad'!$F$15:$G$18,2,FALSE),""))</f>
        <v/>
      </c>
      <c r="S100" s="14">
        <f>IF('Predplatné'!$M100="","",'Predplatné'!$M100-TODAY())</f>
        <v/>
      </c>
      <c r="T100" s="15">
        <f>IF('Predplatné'!$B100="","",IF('Predplatné'!$P100&lt;&gt;"Aktívne","Neaktívne",IF('Predplatné'!$M100="","Doplniť dátum platby",IF('Predplatné'!$S100&lt;0,"Po termíne",IF('Predplatné'!$S100&lt;=7,"Platba do 7 dní","V poriadku")))))</f>
        <v/>
      </c>
      <c r="U100" s="12" t="n"/>
    </row>
    <row r="101" ht="22" customHeight="1">
      <c r="A101" s="4" t="n"/>
      <c r="B101" s="5" t="n"/>
      <c r="C101" s="5" t="n"/>
      <c r="D101" s="5" t="n"/>
      <c r="E101" s="5" t="n"/>
      <c r="F101" s="5" t="n"/>
      <c r="G101" s="4" t="n"/>
      <c r="H101" s="30" t="n"/>
      <c r="I101" s="7" t="n"/>
      <c r="J101" s="31">
        <f>IF('Predplatné'!$H101="","",'Predplatné'!$H101*(1+'Predplatné'!$I101))</f>
        <v/>
      </c>
      <c r="K101" s="4" t="n"/>
      <c r="L101" s="32" t="n"/>
      <c r="M101" s="32" t="n"/>
      <c r="N101" s="32" t="n"/>
      <c r="O101" s="4" t="n"/>
      <c r="P101" s="4" t="n"/>
      <c r="Q101" s="4" t="n"/>
      <c r="R101" s="31">
        <f>IF('Predplatné'!$B101="","",IFERROR('Predplatné'!$J101*VLOOKUP('Predplatné'!$G101,'Prehľad'!$F$15:$G$18,2,FALSE),""))</f>
        <v/>
      </c>
      <c r="S101" s="10">
        <f>IF('Predplatné'!$M101="","",'Predplatné'!$M101-TODAY())</f>
        <v/>
      </c>
      <c r="T101" s="11">
        <f>IF('Predplatné'!$B101="","",IF('Predplatné'!$P101&lt;&gt;"Aktívne","Neaktívne",IF('Predplatné'!$M101="","Doplniť dátum platby",IF('Predplatné'!$S101&lt;0,"Po termíne",IF('Predplatné'!$S101&lt;=7,"Platba do 7 dní","V poriadku")))))</f>
        <v/>
      </c>
      <c r="U101" s="12" t="n"/>
    </row>
    <row r="102" ht="22" customHeight="1">
      <c r="A102" s="4" t="n"/>
      <c r="B102" s="5" t="n"/>
      <c r="C102" s="5" t="n"/>
      <c r="D102" s="5" t="n"/>
      <c r="E102" s="5" t="n"/>
      <c r="F102" s="5" t="n"/>
      <c r="G102" s="4" t="n"/>
      <c r="H102" s="30" t="n"/>
      <c r="I102" s="7" t="n"/>
      <c r="J102" s="33">
        <f>IF('Predplatné'!$H102="","",'Predplatné'!$H102*(1+'Predplatné'!$I102))</f>
        <v/>
      </c>
      <c r="K102" s="4" t="n"/>
      <c r="L102" s="32" t="n"/>
      <c r="M102" s="32" t="n"/>
      <c r="N102" s="32" t="n"/>
      <c r="O102" s="4" t="n"/>
      <c r="P102" s="4" t="n"/>
      <c r="Q102" s="4" t="n"/>
      <c r="R102" s="33">
        <f>IF('Predplatné'!$B102="","",IFERROR('Predplatné'!$J102*VLOOKUP('Predplatné'!$G102,'Prehľad'!$F$15:$G$18,2,FALSE),""))</f>
        <v/>
      </c>
      <c r="S102" s="14">
        <f>IF('Predplatné'!$M102="","",'Predplatné'!$M102-TODAY())</f>
        <v/>
      </c>
      <c r="T102" s="15">
        <f>IF('Predplatné'!$B102="","",IF('Predplatné'!$P102&lt;&gt;"Aktívne","Neaktívne",IF('Predplatné'!$M102="","Doplniť dátum platby",IF('Predplatné'!$S102&lt;0,"Po termíne",IF('Predplatné'!$S102&lt;=7,"Platba do 7 dní","V poriadku")))))</f>
        <v/>
      </c>
      <c r="U102" s="12" t="n"/>
    </row>
    <row r="103" ht="22" customHeight="1">
      <c r="A103" s="4" t="n"/>
      <c r="B103" s="5" t="n"/>
      <c r="C103" s="5" t="n"/>
      <c r="D103" s="5" t="n"/>
      <c r="E103" s="5" t="n"/>
      <c r="F103" s="5" t="n"/>
      <c r="G103" s="4" t="n"/>
      <c r="H103" s="30" t="n"/>
      <c r="I103" s="7" t="n"/>
      <c r="J103" s="31">
        <f>IF('Predplatné'!$H103="","",'Predplatné'!$H103*(1+'Predplatné'!$I103))</f>
        <v/>
      </c>
      <c r="K103" s="4" t="n"/>
      <c r="L103" s="32" t="n"/>
      <c r="M103" s="32" t="n"/>
      <c r="N103" s="32" t="n"/>
      <c r="O103" s="4" t="n"/>
      <c r="P103" s="4" t="n"/>
      <c r="Q103" s="4" t="n"/>
      <c r="R103" s="31">
        <f>IF('Predplatné'!$B103="","",IFERROR('Predplatné'!$J103*VLOOKUP('Predplatné'!$G103,'Prehľad'!$F$15:$G$18,2,FALSE),""))</f>
        <v/>
      </c>
      <c r="S103" s="10">
        <f>IF('Predplatné'!$M103="","",'Predplatné'!$M103-TODAY())</f>
        <v/>
      </c>
      <c r="T103" s="11">
        <f>IF('Predplatné'!$B103="","",IF('Predplatné'!$P103&lt;&gt;"Aktívne","Neaktívne",IF('Predplatné'!$M103="","Doplniť dátum platby",IF('Predplatné'!$S103&lt;0,"Po termíne",IF('Predplatné'!$S103&lt;=7,"Platba do 7 dní","V poriadku")))))</f>
        <v/>
      </c>
      <c r="U103" s="12" t="n"/>
    </row>
    <row r="104" ht="22" customHeight="1">
      <c r="A104" s="4" t="n"/>
      <c r="B104" s="5" t="n"/>
      <c r="C104" s="5" t="n"/>
      <c r="D104" s="5" t="n"/>
      <c r="E104" s="5" t="n"/>
      <c r="F104" s="5" t="n"/>
      <c r="G104" s="4" t="n"/>
      <c r="H104" s="30" t="n"/>
      <c r="I104" s="7" t="n"/>
      <c r="J104" s="33">
        <f>IF('Predplatné'!$H104="","",'Predplatné'!$H104*(1+'Predplatné'!$I104))</f>
        <v/>
      </c>
      <c r="K104" s="4" t="n"/>
      <c r="L104" s="32" t="n"/>
      <c r="M104" s="32" t="n"/>
      <c r="N104" s="32" t="n"/>
      <c r="O104" s="4" t="n"/>
      <c r="P104" s="4" t="n"/>
      <c r="Q104" s="4" t="n"/>
      <c r="R104" s="33">
        <f>IF('Predplatné'!$B104="","",IFERROR('Predplatné'!$J104*VLOOKUP('Predplatné'!$G104,'Prehľad'!$F$15:$G$18,2,FALSE),""))</f>
        <v/>
      </c>
      <c r="S104" s="14">
        <f>IF('Predplatné'!$M104="","",'Predplatné'!$M104-TODAY())</f>
        <v/>
      </c>
      <c r="T104" s="15">
        <f>IF('Predplatné'!$B104="","",IF('Predplatné'!$P104&lt;&gt;"Aktívne","Neaktívne",IF('Predplatné'!$M104="","Doplniť dátum platby",IF('Predplatné'!$S104&lt;0,"Po termíne",IF('Predplatné'!$S104&lt;=7,"Platba do 7 dní","V poriadku")))))</f>
        <v/>
      </c>
      <c r="U104" s="12" t="n"/>
    </row>
  </sheetData>
  <autoFilter ref="A4:U104"/>
  <mergeCells count="1">
    <mergeCell ref="A1:U1"/>
  </mergeCells>
  <conditionalFormatting sqref="P5:P104">
    <cfRule type="expression" priority="1" dxfId="0" stopIfTrue="1">
      <formula>$P5="Aktívne"</formula>
    </cfRule>
    <cfRule type="expression" priority="2" dxfId="1" stopIfTrue="1">
      <formula>$P5="Zrušené"</formula>
    </cfRule>
  </conditionalFormatting>
  <conditionalFormatting sqref="T5:T104">
    <cfRule type="expression" priority="3" dxfId="0" stopIfTrue="1">
      <formula>$T5="V poriadku"</formula>
    </cfRule>
    <cfRule type="expression" priority="4" dxfId="1" stopIfTrue="1">
      <formula>OR($T5="Po termíne",$T5="Platba do 7 dní",$T5="Neaktívne",$T5="Doplniť dátum platby")</formula>
    </cfRule>
  </conditionalFormatting>
  <conditionalFormatting sqref="S5:S104">
    <cfRule type="cellIs" priority="5" operator="lessThan" dxfId="1">
      <formula>0</formula>
    </cfRule>
  </conditionalFormatting>
  <dataValidations count="6">
    <dataValidation sqref="D5:D104" showErrorMessage="1" showInputMessage="1" allowBlank="1" type="list">
      <formula1>"Zábava,Softvér,Telekomunikácie,Marketing,Produktivita,Účtovníctvo"</formula1>
    </dataValidation>
    <dataValidation sqref="G5:G104" showErrorMessage="1" showInputMessage="1" allowBlank="1" type="list">
      <formula1>"Týždenne,Mesačne,Štvrťročne,Ročne"</formula1>
    </dataValidation>
    <dataValidation sqref="O5:O104" showErrorMessage="1" showInputMessage="1" allowBlank="1" type="list">
      <formula1>"Platobná karta,Inkaso,Bankový prevod"</formula1>
    </dataValidation>
    <dataValidation sqref="P5:P104" showErrorMessage="1" showInputMessage="1" allowBlank="1" type="list">
      <formula1>"Aktívne,Zrušené"</formula1>
    </dataValidation>
    <dataValidation sqref="Q5:Q104" showErrorMessage="1" showInputMessage="1" allowBlank="1" type="list">
      <formula1>"Áno,Nie"</formula1>
    </dataValidation>
    <dataValidation sqref="I5:I104" showErrorMessage="1" showInputMessage="1" allowBlank="1" type="decimal" operator="between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O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15" customWidth="1" min="3" max="3"/>
    <col width="18" customWidth="1" min="4" max="4"/>
    <col width="16" customWidth="1" min="5" max="5"/>
    <col width="18" customWidth="1" min="6" max="6"/>
    <col width="22" customWidth="1" min="7" max="7"/>
    <col width="18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</cols>
  <sheetData>
    <row r="1" ht="28" customHeight="1">
      <c r="A1" s="1" t="inlineStr">
        <is>
          <t>Prehľad nákladov na predplatné</t>
        </is>
      </c>
    </row>
    <row r="2" ht="24" customHeight="1">
      <c r="A2" s="2" t="inlineStr">
        <is>
          <t>Dashboard sa automaticky aktualizuje po zmene údajov v hárku Predplatné.</t>
        </is>
      </c>
    </row>
    <row r="3">
      <c r="A3" s="16" t="inlineStr">
        <is>
          <t>Súhrnný ukazovateľ</t>
        </is>
      </c>
      <c r="B3" s="16" t="inlineStr">
        <is>
          <t>Hodnota</t>
        </is>
      </c>
    </row>
    <row r="4">
      <c r="A4" s="17" t="inlineStr">
        <is>
          <t>Počet všetkých predplatných</t>
        </is>
      </c>
      <c r="B4" s="18">
        <f>COUNTA('Predplatné'!$B$5:$B$104)</f>
        <v/>
      </c>
    </row>
    <row r="5">
      <c r="A5" s="19" t="inlineStr">
        <is>
          <t>Počet aktívnych predplatných</t>
        </is>
      </c>
      <c r="B5" s="20">
        <f>COUNTIF('Predplatné'!$P$5:$P$104,"Aktívne")</f>
        <v/>
      </c>
    </row>
    <row r="6">
      <c r="A6" s="17" t="inlineStr">
        <is>
          <t>Mesačné náklady</t>
        </is>
      </c>
      <c r="B6" s="31">
        <f>SUMIF('Predplatné'!$G$5:$G$104,"Mesačne",'Predplatné'!$J$5:$J$104)</f>
        <v/>
      </c>
    </row>
    <row r="7">
      <c r="A7" s="19" t="inlineStr">
        <is>
          <t>Odhadované ročné náklady</t>
        </is>
      </c>
      <c r="B7" s="33">
        <f>SUM('Predplatné'!$R$5:$R$104)</f>
        <v/>
      </c>
    </row>
    <row r="8">
      <c r="A8" s="17" t="inlineStr">
        <is>
          <t>Priemerný ročný náklad na aktívne predplatné</t>
        </is>
      </c>
      <c r="B8" s="31">
        <f>IFERROR(SUMIF('Predplatné'!$P$5:$P$104,"Aktívne",'Predplatné'!$R$5:$R$104)/COUNTIF('Predplatné'!$P$5:$P$104,"Aktívne"),0)</f>
        <v/>
      </c>
    </row>
    <row r="9">
      <c r="A9" s="19" t="inlineStr">
        <is>
          <t>Počet platieb do 7 dní</t>
        </is>
      </c>
      <c r="B9" s="20">
        <f>COUNTIF('Predplatné'!$T$5:$T$104,"Platba do 7 dní")</f>
        <v/>
      </c>
    </row>
    <row r="10">
      <c r="A10" s="17" t="inlineStr">
        <is>
          <t>Podiel aktívnych predplatných</t>
        </is>
      </c>
      <c r="B10" s="34">
        <f>IFERROR(COUNTIF('Predplatné'!$P$5:$P$104,"Aktívne")/COUNTA('Predplatné'!$B$5:$B$104),0)</f>
        <v/>
      </c>
    </row>
    <row r="11">
      <c r="A11" s="19" t="inlineStr">
        <is>
          <t>Priemerná cena s DPH</t>
        </is>
      </c>
      <c r="B11" s="33">
        <f>IFERROR(AVERAGE('Predplatné'!$J$5:$J$104),0)</f>
        <v/>
      </c>
    </row>
    <row r="12"/>
    <row r="13"/>
    <row r="14">
      <c r="A14" s="16" t="inlineStr">
        <is>
          <t>Kategória</t>
        </is>
      </c>
      <c r="B14" s="16" t="inlineStr">
        <is>
          <t>Ročné náklady</t>
        </is>
      </c>
      <c r="D14" s="16" t="inlineStr">
        <is>
          <t>Stav</t>
        </is>
      </c>
      <c r="E14" s="16" t="inlineStr">
        <is>
          <t>Počet</t>
        </is>
      </c>
      <c r="F14" s="16" t="inlineStr">
        <is>
          <t>Frekvencia</t>
        </is>
      </c>
      <c r="G14" s="16" t="inlineStr">
        <is>
          <t>Koeficient platieb za rok</t>
        </is>
      </c>
    </row>
    <row r="15">
      <c r="A15" s="17" t="inlineStr">
        <is>
          <t>Zábava</t>
        </is>
      </c>
      <c r="B15" s="31">
        <f>SUMIF('Predplatné'!$D$5:$D$104,'Prehľad'!$A15,'Predplatné'!$R$5:$R$104)</f>
        <v/>
      </c>
      <c r="D15" s="11" t="inlineStr">
        <is>
          <t>Aktívne</t>
        </is>
      </c>
      <c r="E15" s="10">
        <f>COUNTIF('Predplatné'!$P$5:$P$104,'Prehľad'!$D$15)</f>
        <v/>
      </c>
      <c r="F15" s="11" t="inlineStr">
        <is>
          <t>Týždenne</t>
        </is>
      </c>
      <c r="G15" s="11" t="n">
        <v>52</v>
      </c>
    </row>
    <row r="16">
      <c r="A16" s="19" t="inlineStr">
        <is>
          <t>Softvér</t>
        </is>
      </c>
      <c r="B16" s="33">
        <f>SUMIF('Predplatné'!$D$5:$D$104,'Prehľad'!$A16,'Predplatné'!$R$5:$R$104)</f>
        <v/>
      </c>
      <c r="D16" s="15" t="inlineStr">
        <is>
          <t>Zrušené</t>
        </is>
      </c>
      <c r="E16" s="14">
        <f>COUNTIF('Predplatné'!$P$5:$P$104,'Prehľad'!$D$16)</f>
        <v/>
      </c>
      <c r="F16" s="15" t="inlineStr">
        <is>
          <t>Mesačne</t>
        </is>
      </c>
      <c r="G16" s="15" t="n">
        <v>12</v>
      </c>
    </row>
    <row r="17">
      <c r="A17" s="17" t="inlineStr">
        <is>
          <t>Telekomunikácie</t>
        </is>
      </c>
      <c r="B17" s="31">
        <f>SUMIF('Predplatné'!$D$5:$D$104,'Prehľad'!$A17,'Predplatné'!$R$5:$R$104)</f>
        <v/>
      </c>
      <c r="F17" s="11" t="inlineStr">
        <is>
          <t>Štvrťročne</t>
        </is>
      </c>
      <c r="G17" s="11" t="n">
        <v>4</v>
      </c>
    </row>
    <row r="18">
      <c r="A18" s="19" t="inlineStr">
        <is>
          <t>Marketing</t>
        </is>
      </c>
      <c r="B18" s="33">
        <f>SUMIF('Predplatné'!$D$5:$D$104,'Prehľad'!$A18,'Predplatné'!$R$5:$R$104)</f>
        <v/>
      </c>
      <c r="F18" s="15" t="inlineStr">
        <is>
          <t>Ročne</t>
        </is>
      </c>
      <c r="G18" s="15" t="n">
        <v>1</v>
      </c>
    </row>
    <row r="19">
      <c r="A19" s="17" t="inlineStr">
        <is>
          <t>Produktivita</t>
        </is>
      </c>
      <c r="B19" s="31">
        <f>SUMIF('Predplatné'!$D$5:$D$104,'Prehľad'!$A19,'Predplatné'!$R$5:$R$104)</f>
        <v/>
      </c>
    </row>
    <row r="20">
      <c r="A20" s="19" t="inlineStr">
        <is>
          <t>Účtovníctvo</t>
        </is>
      </c>
      <c r="B20" s="33">
        <f>SUMIF('Predplatné'!$D$5:$D$104,'Prehľad'!$A20,'Predplatné'!$R$5:$R$104)</f>
        <v/>
      </c>
    </row>
    <row r="21"/>
    <row r="22"/>
    <row r="23">
      <c r="A23" s="22" t="inlineStr">
        <is>
          <t>Plánované náklady podľa dátumu najbližšej platby v roku 2026</t>
        </is>
      </c>
    </row>
    <row r="24">
      <c r="A24" s="16" t="inlineStr">
        <is>
          <t>Mesiac</t>
        </is>
      </c>
      <c r="B24" s="16" t="inlineStr">
        <is>
          <t>Plánované náklady</t>
        </is>
      </c>
      <c r="C24" s="16" t="inlineStr">
        <is>
          <t>Od</t>
        </is>
      </c>
      <c r="D24" s="16" t="inlineStr">
        <is>
          <t>Do</t>
        </is>
      </c>
    </row>
    <row r="25">
      <c r="A25" s="17" t="inlineStr">
        <is>
          <t>Január</t>
        </is>
      </c>
      <c r="B25" s="31">
        <f>SUMIFS('Predplatné'!$J$5:$J$104,'Predplatné'!$M$5:$M$104,"&gt;="&amp;'Prehľad'!$C25,'Predplatné'!$M$5:$M$104,"&lt;="&amp;'Prehľad'!$D25,'Predplatné'!$P$5:$P$104,"Aktívne")</f>
        <v/>
      </c>
      <c r="C25" s="35" t="n">
        <v>46023</v>
      </c>
      <c r="D25" s="35" t="n">
        <v>46053</v>
      </c>
    </row>
    <row r="26">
      <c r="A26" s="19" t="inlineStr">
        <is>
          <t>Február</t>
        </is>
      </c>
      <c r="B26" s="33">
        <f>SUMIFS('Predplatné'!$J$5:$J$104,'Predplatné'!$M$5:$M$104,"&gt;="&amp;'Prehľad'!$C26,'Predplatné'!$M$5:$M$104,"&lt;="&amp;'Prehľad'!$D26,'Predplatné'!$P$5:$P$104,"Aktívne")</f>
        <v/>
      </c>
      <c r="C26" s="36" t="n">
        <v>46054</v>
      </c>
      <c r="D26" s="36" t="n">
        <v>46081</v>
      </c>
    </row>
    <row r="27">
      <c r="A27" s="17" t="inlineStr">
        <is>
          <t>Marec</t>
        </is>
      </c>
      <c r="B27" s="31">
        <f>SUMIFS('Predplatné'!$J$5:$J$104,'Predplatné'!$M$5:$M$104,"&gt;="&amp;'Prehľad'!$C27,'Predplatné'!$M$5:$M$104,"&lt;="&amp;'Prehľad'!$D27,'Predplatné'!$P$5:$P$104,"Aktívne")</f>
        <v/>
      </c>
      <c r="C27" s="35" t="n">
        <v>46082</v>
      </c>
      <c r="D27" s="35" t="n">
        <v>46112</v>
      </c>
    </row>
    <row r="28">
      <c r="A28" s="19" t="inlineStr">
        <is>
          <t>Apríl</t>
        </is>
      </c>
      <c r="B28" s="33">
        <f>SUMIFS('Predplatné'!$J$5:$J$104,'Predplatné'!$M$5:$M$104,"&gt;="&amp;'Prehľad'!$C28,'Predplatné'!$M$5:$M$104,"&lt;="&amp;'Prehľad'!$D28,'Predplatné'!$P$5:$P$104,"Aktívne")</f>
        <v/>
      </c>
      <c r="C28" s="36" t="n">
        <v>46113</v>
      </c>
      <c r="D28" s="36" t="n">
        <v>46142</v>
      </c>
    </row>
    <row r="29">
      <c r="A29" s="17" t="inlineStr">
        <is>
          <t>Máj</t>
        </is>
      </c>
      <c r="B29" s="31">
        <f>SUMIFS('Predplatné'!$J$5:$J$104,'Predplatné'!$M$5:$M$104,"&gt;="&amp;'Prehľad'!$C29,'Predplatné'!$M$5:$M$104,"&lt;="&amp;'Prehľad'!$D29,'Predplatné'!$P$5:$P$104,"Aktívne")</f>
        <v/>
      </c>
      <c r="C29" s="35" t="n">
        <v>46143</v>
      </c>
      <c r="D29" s="35" t="n">
        <v>46173</v>
      </c>
    </row>
    <row r="30">
      <c r="A30" s="19" t="inlineStr">
        <is>
          <t>Jún</t>
        </is>
      </c>
      <c r="B30" s="33">
        <f>SUMIFS('Predplatné'!$J$5:$J$104,'Predplatné'!$M$5:$M$104,"&gt;="&amp;'Prehľad'!$C30,'Predplatné'!$M$5:$M$104,"&lt;="&amp;'Prehľad'!$D30,'Predplatné'!$P$5:$P$104,"Aktívne")</f>
        <v/>
      </c>
      <c r="C30" s="36" t="n">
        <v>46174</v>
      </c>
      <c r="D30" s="36" t="n">
        <v>46203</v>
      </c>
    </row>
    <row r="31">
      <c r="A31" s="17" t="inlineStr">
        <is>
          <t>Júl</t>
        </is>
      </c>
      <c r="B31" s="31">
        <f>SUMIFS('Predplatné'!$J$5:$J$104,'Predplatné'!$M$5:$M$104,"&gt;="&amp;'Prehľad'!$C31,'Predplatné'!$M$5:$M$104,"&lt;="&amp;'Prehľad'!$D31,'Predplatné'!$P$5:$P$104,"Aktívne")</f>
        <v/>
      </c>
      <c r="C31" s="35" t="n">
        <v>46204</v>
      </c>
      <c r="D31" s="35" t="n">
        <v>46234</v>
      </c>
    </row>
    <row r="32">
      <c r="A32" s="19" t="inlineStr">
        <is>
          <t>August</t>
        </is>
      </c>
      <c r="B32" s="33">
        <f>SUMIFS('Predplatné'!$J$5:$J$104,'Predplatné'!$M$5:$M$104,"&gt;="&amp;'Prehľad'!$C32,'Predplatné'!$M$5:$M$104,"&lt;="&amp;'Prehľad'!$D32,'Predplatné'!$P$5:$P$104,"Aktívne")</f>
        <v/>
      </c>
      <c r="C32" s="36" t="n">
        <v>46235</v>
      </c>
      <c r="D32" s="36" t="n">
        <v>46265</v>
      </c>
    </row>
    <row r="33">
      <c r="A33" s="17" t="inlineStr">
        <is>
          <t>September</t>
        </is>
      </c>
      <c r="B33" s="31">
        <f>SUMIFS('Predplatné'!$J$5:$J$104,'Predplatné'!$M$5:$M$104,"&gt;="&amp;'Prehľad'!$C33,'Predplatné'!$M$5:$M$104,"&lt;="&amp;'Prehľad'!$D33,'Predplatné'!$P$5:$P$104,"Aktívne")</f>
        <v/>
      </c>
      <c r="C33" s="35" t="n">
        <v>46266</v>
      </c>
      <c r="D33" s="35" t="n">
        <v>46295</v>
      </c>
    </row>
    <row r="34">
      <c r="A34" s="19" t="inlineStr">
        <is>
          <t>Október</t>
        </is>
      </c>
      <c r="B34" s="33">
        <f>SUMIFS('Predplatné'!$J$5:$J$104,'Predplatné'!$M$5:$M$104,"&gt;="&amp;'Prehľad'!$C34,'Predplatné'!$M$5:$M$104,"&lt;="&amp;'Prehľad'!$D34,'Predplatné'!$P$5:$P$104,"Aktívne")</f>
        <v/>
      </c>
      <c r="C34" s="36" t="n">
        <v>46296</v>
      </c>
      <c r="D34" s="36" t="n">
        <v>46326</v>
      </c>
    </row>
    <row r="35">
      <c r="A35" s="17" t="inlineStr">
        <is>
          <t>November</t>
        </is>
      </c>
      <c r="B35" s="31">
        <f>SUMIFS('Predplatné'!$J$5:$J$104,'Predplatné'!$M$5:$M$104,"&gt;="&amp;'Prehľad'!$C35,'Predplatné'!$M$5:$M$104,"&lt;="&amp;'Prehľad'!$D35,'Predplatné'!$P$5:$P$104,"Aktívne")</f>
        <v/>
      </c>
      <c r="C35" s="35" t="n">
        <v>46327</v>
      </c>
      <c r="D35" s="35" t="n">
        <v>46356</v>
      </c>
    </row>
    <row r="36">
      <c r="A36" s="19" t="inlineStr">
        <is>
          <t>December</t>
        </is>
      </c>
      <c r="B36" s="33">
        <f>SUMIFS('Predplatné'!$J$5:$J$104,'Predplatné'!$M$5:$M$104,"&gt;="&amp;'Prehľad'!$C36,'Predplatné'!$M$5:$M$104,"&lt;="&amp;'Prehľad'!$D36,'Predplatné'!$P$5:$P$104,"Aktívne")</f>
        <v/>
      </c>
      <c r="C36" s="36" t="n">
        <v>46357</v>
      </c>
      <c r="D36" s="36" t="n">
        <v>46387</v>
      </c>
    </row>
    <row r="37">
      <c r="B37" s="37">
        <f>IF($A37="","",SUMIFS('Predplatné'!$J$5:$J$104,'Predplatné'!$M$5:$M$104,"&gt;="&amp;$C37,'Predplatné'!$M$5:$M$104,"&lt;="&amp;$D37,'Predplatné'!$P$5:$P$104,"Aktívne"))</f>
        <v/>
      </c>
    </row>
    <row r="38">
      <c r="B38" s="37">
        <f>IF($A38="","",SUMIFS('Predplatné'!$J$5:$J$104,'Predplatné'!$M$5:$M$104,"&gt;="&amp;$C38,'Predplatné'!$M$5:$M$104,"&lt;="&amp;$D38,'Predplatné'!$P$5:$P$104,"Aktívne"))</f>
        <v/>
      </c>
    </row>
    <row r="39">
      <c r="B39" s="37">
        <f>IF($A39="","",SUMIFS('Predplatné'!$J$5:$J$104,'Predplatné'!$M$5:$M$104,"&gt;="&amp;$C39,'Predplatné'!$M$5:$M$104,"&lt;="&amp;$D39,'Predplatné'!$P$5:$P$104,"Aktívne"))</f>
        <v/>
      </c>
    </row>
    <row r="40">
      <c r="B40" s="37">
        <f>IF($A40="","",SUMIFS('Predplatné'!$J$5:$J$104,'Predplatné'!$M$5:$M$104,"&gt;="&amp;$C40,'Predplatné'!$M$5:$M$104,"&lt;="&amp;$D40,'Predplatné'!$P$5:$P$104,"Aktívne"))</f>
        <v/>
      </c>
    </row>
    <row r="41">
      <c r="B41" s="37">
        <f>IF($A41="","",SUMIFS('Predplatné'!$J$5:$J$104,'Predplatné'!$M$5:$M$104,"&gt;="&amp;$C41,'Predplatné'!$M$5:$M$104,"&lt;="&amp;$D41,'Predplatné'!$P$5:$P$104,"Aktívne"))</f>
        <v/>
      </c>
    </row>
    <row r="42">
      <c r="B42" s="37">
        <f>IF($A42="","",SUMIFS('Predplatné'!$J$5:$J$104,'Predplatné'!$M$5:$M$104,"&gt;="&amp;$C42,'Predplatné'!$M$5:$M$104,"&lt;="&amp;$D42,'Predplatné'!$P$5:$P$104,"Aktívne"))</f>
        <v/>
      </c>
    </row>
    <row r="43">
      <c r="B43" s="37">
        <f>IF($A43="","",SUMIFS('Predplatné'!$J$5:$J$104,'Predplatné'!$M$5:$M$104,"&gt;="&amp;$C43,'Predplatné'!$M$5:$M$104,"&lt;="&amp;$D43,'Predplatné'!$P$5:$P$104,"Aktívne"))</f>
        <v/>
      </c>
    </row>
    <row r="44">
      <c r="B44" s="37">
        <f>IF($A44="","",SUMIFS('Predplatné'!$J$5:$J$104,'Predplatné'!$M$5:$M$104,"&gt;="&amp;$C44,'Predplatné'!$M$5:$M$104,"&lt;="&amp;$D44,'Predplatné'!$P$5:$P$104,"Aktívne"))</f>
        <v/>
      </c>
    </row>
    <row r="45">
      <c r="B45" s="37">
        <f>IF($A45="","",SUMIFS('Predplatné'!$J$5:$J$104,'Predplatné'!$M$5:$M$104,"&gt;="&amp;$C45,'Predplatné'!$M$5:$M$104,"&lt;="&amp;$D45,'Predplatné'!$P$5:$P$104,"Aktívne"))</f>
        <v/>
      </c>
    </row>
    <row r="46">
      <c r="B46" s="37">
        <f>IF($A46="","",SUMIFS('Predplatné'!$J$5:$J$104,'Predplatné'!$M$5:$M$104,"&gt;="&amp;$C46,'Predplatné'!$M$5:$M$104,"&lt;="&amp;$D46,'Predplatné'!$P$5:$P$104,"Aktívne"))</f>
        <v/>
      </c>
    </row>
    <row r="47">
      <c r="B47" s="37">
        <f>IF($A47="","",SUMIFS('Predplatné'!$J$5:$J$104,'Predplatné'!$M$5:$M$104,"&gt;="&amp;$C47,'Predplatné'!$M$5:$M$104,"&lt;="&amp;$D47,'Predplatné'!$P$5:$P$104,"Aktívne"))</f>
        <v/>
      </c>
    </row>
    <row r="48">
      <c r="B48" s="37">
        <f>IF($A48="","",SUMIFS('Predplatné'!$J$5:$J$104,'Predplatné'!$M$5:$M$104,"&gt;="&amp;$C48,'Predplatné'!$M$5:$M$104,"&lt;="&amp;$D48,'Predplatné'!$P$5:$P$104,"Aktívne"))</f>
        <v/>
      </c>
    </row>
    <row r="49">
      <c r="B49" s="37">
        <f>IF($A49="","",SUMIFS('Predplatné'!$J$5:$J$104,'Predplatné'!$M$5:$M$104,"&gt;="&amp;$C49,'Predplatné'!$M$5:$M$104,"&lt;="&amp;$D49,'Predplatné'!$P$5:$P$104,"Aktívne"))</f>
        <v/>
      </c>
    </row>
    <row r="50">
      <c r="B50" s="37">
        <f>IF($A50="","",SUMIFS('Predplatné'!$J$5:$J$104,'Predplatné'!$M$5:$M$104,"&gt;="&amp;$C50,'Predplatné'!$M$5:$M$104,"&lt;="&amp;$D50,'Predplatné'!$P$5:$P$104,"Aktívne"))</f>
        <v/>
      </c>
    </row>
    <row r="51">
      <c r="B51" s="37">
        <f>IF($A51="","",SUMIFS('Predplatné'!$J$5:$J$104,'Predplatné'!$M$5:$M$104,"&gt;="&amp;$C51,'Predplatné'!$M$5:$M$104,"&lt;="&amp;$D51,'Predplatné'!$P$5:$P$104,"Aktívne"))</f>
        <v/>
      </c>
    </row>
    <row r="52">
      <c r="B52" s="37">
        <f>IF($A52="","",SUMIFS('Predplatné'!$J$5:$J$104,'Predplatné'!$M$5:$M$104,"&gt;="&amp;$C52,'Predplatné'!$M$5:$M$104,"&lt;="&amp;$D52,'Predplatné'!$P$5:$P$104,"Aktívne"))</f>
        <v/>
      </c>
    </row>
    <row r="53">
      <c r="B53" s="37">
        <f>IF($A53="","",SUMIFS('Predplatné'!$J$5:$J$104,'Predplatné'!$M$5:$M$104,"&gt;="&amp;$C53,'Predplatné'!$M$5:$M$104,"&lt;="&amp;$D53,'Predplatné'!$P$5:$P$104,"Aktívne"))</f>
        <v/>
      </c>
    </row>
    <row r="54">
      <c r="B54" s="37">
        <f>IF($A54="","",SUMIFS('Predplatné'!$J$5:$J$104,'Predplatné'!$M$5:$M$104,"&gt;="&amp;$C54,'Predplatné'!$M$5:$M$104,"&lt;="&amp;$D54,'Predplatné'!$P$5:$P$104,"Aktívne"))</f>
        <v/>
      </c>
    </row>
    <row r="55">
      <c r="B55" s="37">
        <f>IF($A55="","",SUMIFS('Predplatné'!$J$5:$J$104,'Predplatné'!$M$5:$M$104,"&gt;="&amp;$C55,'Predplatné'!$M$5:$M$104,"&lt;="&amp;$D55,'Predplatné'!$P$5:$P$104,"Aktívne"))</f>
        <v/>
      </c>
    </row>
    <row r="56">
      <c r="B56" s="37">
        <f>IF($A56="","",SUMIFS('Predplatné'!$J$5:$J$104,'Predplatné'!$M$5:$M$104,"&gt;="&amp;$C56,'Predplatné'!$M$5:$M$104,"&lt;="&amp;$D56,'Predplatné'!$P$5:$P$104,"Aktívne"))</f>
        <v/>
      </c>
    </row>
    <row r="57">
      <c r="B57" s="37">
        <f>IF($A57="","",SUMIFS('Predplatné'!$J$5:$J$104,'Predplatné'!$M$5:$M$104,"&gt;="&amp;$C57,'Predplatné'!$M$5:$M$104,"&lt;="&amp;$D57,'Predplatné'!$P$5:$P$104,"Aktívne"))</f>
        <v/>
      </c>
    </row>
    <row r="58">
      <c r="B58" s="37">
        <f>IF($A58="","",SUMIFS('Predplatné'!$J$5:$J$104,'Predplatné'!$M$5:$M$104,"&gt;="&amp;$C58,'Predplatné'!$M$5:$M$104,"&lt;="&amp;$D58,'Predplatné'!$P$5:$P$104,"Aktívne"))</f>
        <v/>
      </c>
    </row>
    <row r="59">
      <c r="B59" s="37">
        <f>IF($A59="","",SUMIFS('Predplatné'!$J$5:$J$104,'Predplatné'!$M$5:$M$104,"&gt;="&amp;$C59,'Predplatné'!$M$5:$M$104,"&lt;="&amp;$D59,'Predplatné'!$P$5:$P$104,"Aktívne"))</f>
        <v/>
      </c>
    </row>
    <row r="60">
      <c r="B60" s="37">
        <f>IF($A60="","",SUMIFS('Predplatné'!$J$5:$J$104,'Predplatné'!$M$5:$M$104,"&gt;="&amp;$C60,'Predplatné'!$M$5:$M$104,"&lt;="&amp;$D60,'Predplatné'!$P$5:$P$104,"Aktívne"))</f>
        <v/>
      </c>
    </row>
    <row r="61">
      <c r="B61" s="37">
        <f>IF($A61="","",SUMIFS('Predplatné'!$J$5:$J$104,'Predplatné'!$M$5:$M$104,"&gt;="&amp;$C61,'Predplatné'!$M$5:$M$104,"&lt;="&amp;$D61,'Predplatné'!$P$5:$P$104,"Aktívne"))</f>
        <v/>
      </c>
    </row>
    <row r="62">
      <c r="B62" s="37">
        <f>IF($A62="","",SUMIFS('Predplatné'!$J$5:$J$104,'Predplatné'!$M$5:$M$104,"&gt;="&amp;$C62,'Predplatné'!$M$5:$M$104,"&lt;="&amp;$D62,'Predplatné'!$P$5:$P$104,"Aktívne"))</f>
        <v/>
      </c>
    </row>
    <row r="63">
      <c r="B63" s="37">
        <f>IF($A63="","",SUMIFS('Predplatné'!$J$5:$J$104,'Predplatné'!$M$5:$M$104,"&gt;="&amp;$C63,'Predplatné'!$M$5:$M$104,"&lt;="&amp;$D63,'Predplatné'!$P$5:$P$104,"Aktívne"))</f>
        <v/>
      </c>
    </row>
    <row r="64">
      <c r="B64" s="37">
        <f>IF($A64="","",SUMIFS('Predplatné'!$J$5:$J$104,'Predplatné'!$M$5:$M$104,"&gt;="&amp;$C64,'Predplatné'!$M$5:$M$104,"&lt;="&amp;$D64,'Predplatné'!$P$5:$P$104,"Aktívne"))</f>
        <v/>
      </c>
    </row>
    <row r="65">
      <c r="B65" s="37">
        <f>IF($A65="","",SUMIFS('Predplatné'!$J$5:$J$104,'Predplatné'!$M$5:$M$104,"&gt;="&amp;$C65,'Predplatné'!$M$5:$M$104,"&lt;="&amp;$D65,'Predplatné'!$P$5:$P$104,"Aktívne"))</f>
        <v/>
      </c>
    </row>
    <row r="66">
      <c r="B66" s="37">
        <f>IF($A66="","",SUMIFS('Predplatné'!$J$5:$J$104,'Predplatné'!$M$5:$M$104,"&gt;="&amp;$C66,'Predplatné'!$M$5:$M$104,"&lt;="&amp;$D66,'Predplatné'!$P$5:$P$104,"Aktívne"))</f>
        <v/>
      </c>
    </row>
    <row r="67">
      <c r="B67" s="37">
        <f>IF($A67="","",SUMIFS('Predplatné'!$J$5:$J$104,'Predplatné'!$M$5:$M$104,"&gt;="&amp;$C67,'Predplatné'!$M$5:$M$104,"&lt;="&amp;$D67,'Predplatné'!$P$5:$P$104,"Aktívne"))</f>
        <v/>
      </c>
    </row>
    <row r="68">
      <c r="B68" s="37">
        <f>IF($A68="","",SUMIFS('Predplatné'!$J$5:$J$104,'Predplatné'!$M$5:$M$104,"&gt;="&amp;$C68,'Predplatné'!$M$5:$M$104,"&lt;="&amp;$D68,'Predplatné'!$P$5:$P$104,"Aktívne"))</f>
        <v/>
      </c>
    </row>
    <row r="69">
      <c r="B69" s="37">
        <f>IF($A69="","",SUMIFS('Predplatné'!$J$5:$J$104,'Predplatné'!$M$5:$M$104,"&gt;="&amp;$C69,'Predplatné'!$M$5:$M$104,"&lt;="&amp;$D69,'Predplatné'!$P$5:$P$104,"Aktívne"))</f>
        <v/>
      </c>
    </row>
    <row r="70">
      <c r="B70" s="37">
        <f>IF($A70="","",SUMIFS('Predplatné'!$J$5:$J$104,'Predplatné'!$M$5:$M$104,"&gt;="&amp;$C70,'Predplatné'!$M$5:$M$104,"&lt;="&amp;$D70,'Predplatné'!$P$5:$P$104,"Aktívne"))</f>
        <v/>
      </c>
    </row>
    <row r="71">
      <c r="B71" s="37">
        <f>IF($A71="","",SUMIFS('Predplatné'!$J$5:$J$104,'Predplatné'!$M$5:$M$104,"&gt;="&amp;$C71,'Predplatné'!$M$5:$M$104,"&lt;="&amp;$D71,'Predplatné'!$P$5:$P$104,"Aktívne"))</f>
        <v/>
      </c>
    </row>
    <row r="72">
      <c r="B72" s="37">
        <f>IF($A72="","",SUMIFS('Predplatné'!$J$5:$J$104,'Predplatné'!$M$5:$M$104,"&gt;="&amp;$C72,'Predplatné'!$M$5:$M$104,"&lt;="&amp;$D72,'Predplatné'!$P$5:$P$104,"Aktívne"))</f>
        <v/>
      </c>
    </row>
    <row r="73">
      <c r="B73" s="37">
        <f>IF($A73="","",SUMIFS('Predplatné'!$J$5:$J$104,'Predplatné'!$M$5:$M$104,"&gt;="&amp;$C73,'Predplatné'!$M$5:$M$104,"&lt;="&amp;$D73,'Predplatné'!$P$5:$P$104,"Aktívne"))</f>
        <v/>
      </c>
    </row>
    <row r="74">
      <c r="B74" s="37">
        <f>IF($A74="","",SUMIFS('Predplatné'!$J$5:$J$104,'Predplatné'!$M$5:$M$104,"&gt;="&amp;$C74,'Predplatné'!$M$5:$M$104,"&lt;="&amp;$D74,'Predplatné'!$P$5:$P$104,"Aktívne"))</f>
        <v/>
      </c>
    </row>
    <row r="75">
      <c r="B75" s="37">
        <f>IF($A75="","",SUMIFS('Predplatné'!$J$5:$J$104,'Predplatné'!$M$5:$M$104,"&gt;="&amp;$C75,'Predplatné'!$M$5:$M$104,"&lt;="&amp;$D75,'Predplatné'!$P$5:$P$104,"Aktívne"))</f>
        <v/>
      </c>
    </row>
    <row r="76">
      <c r="B76" s="37">
        <f>IF($A76="","",SUMIFS('Predplatné'!$J$5:$J$104,'Predplatné'!$M$5:$M$104,"&gt;="&amp;$C76,'Predplatné'!$M$5:$M$104,"&lt;="&amp;$D76,'Predplatné'!$P$5:$P$104,"Aktívne"))</f>
        <v/>
      </c>
    </row>
    <row r="77">
      <c r="B77" s="37">
        <f>IF($A77="","",SUMIFS('Predplatné'!$J$5:$J$104,'Predplatné'!$M$5:$M$104,"&gt;="&amp;$C77,'Predplatné'!$M$5:$M$104,"&lt;="&amp;$D77,'Predplatné'!$P$5:$P$104,"Aktívne"))</f>
        <v/>
      </c>
    </row>
    <row r="78">
      <c r="B78" s="37">
        <f>IF($A78="","",SUMIFS('Predplatné'!$J$5:$J$104,'Predplatné'!$M$5:$M$104,"&gt;="&amp;$C78,'Predplatné'!$M$5:$M$104,"&lt;="&amp;$D78,'Predplatné'!$P$5:$P$104,"Aktívne"))</f>
        <v/>
      </c>
    </row>
    <row r="79">
      <c r="B79" s="37">
        <f>IF($A79="","",SUMIFS('Predplatné'!$J$5:$J$104,'Predplatné'!$M$5:$M$104,"&gt;="&amp;$C79,'Predplatné'!$M$5:$M$104,"&lt;="&amp;$D79,'Predplatné'!$P$5:$P$104,"Aktívne"))</f>
        <v/>
      </c>
    </row>
    <row r="80">
      <c r="B80" s="37">
        <f>IF($A80="","",SUMIFS('Predplatné'!$J$5:$J$104,'Predplatné'!$M$5:$M$104,"&gt;="&amp;$C80,'Predplatné'!$M$5:$M$104,"&lt;="&amp;$D80,'Predplatné'!$P$5:$P$104,"Aktívne"))</f>
        <v/>
      </c>
    </row>
    <row r="81">
      <c r="B81" s="37">
        <f>IF($A81="","",SUMIFS('Predplatné'!$J$5:$J$104,'Predplatné'!$M$5:$M$104,"&gt;="&amp;$C81,'Predplatné'!$M$5:$M$104,"&lt;="&amp;$D81,'Predplatné'!$P$5:$P$104,"Aktívne"))</f>
        <v/>
      </c>
    </row>
    <row r="82">
      <c r="B82" s="37">
        <f>IF($A82="","",SUMIFS('Predplatné'!$J$5:$J$104,'Predplatné'!$M$5:$M$104,"&gt;="&amp;$C82,'Predplatné'!$M$5:$M$104,"&lt;="&amp;$D82,'Predplatné'!$P$5:$P$104,"Aktívne"))</f>
        <v/>
      </c>
    </row>
    <row r="83">
      <c r="B83" s="37">
        <f>IF($A83="","",SUMIFS('Predplatné'!$J$5:$J$104,'Predplatné'!$M$5:$M$104,"&gt;="&amp;$C83,'Predplatné'!$M$5:$M$104,"&lt;="&amp;$D83,'Predplatné'!$P$5:$P$104,"Aktívne"))</f>
        <v/>
      </c>
    </row>
    <row r="84">
      <c r="B84" s="37">
        <f>IF($A84="","",SUMIFS('Predplatné'!$J$5:$J$104,'Predplatné'!$M$5:$M$104,"&gt;="&amp;$C84,'Predplatné'!$M$5:$M$104,"&lt;="&amp;$D84,'Predplatné'!$P$5:$P$104,"Aktívne"))</f>
        <v/>
      </c>
    </row>
    <row r="85">
      <c r="B85" s="37">
        <f>IF($A85="","",SUMIFS('Predplatné'!$J$5:$J$104,'Predplatné'!$M$5:$M$104,"&gt;="&amp;$C85,'Predplatné'!$M$5:$M$104,"&lt;="&amp;$D85,'Predplatné'!$P$5:$P$104,"Aktívne"))</f>
        <v/>
      </c>
    </row>
    <row r="86">
      <c r="B86" s="37">
        <f>IF($A86="","",SUMIFS('Predplatné'!$J$5:$J$104,'Predplatné'!$M$5:$M$104,"&gt;="&amp;$C86,'Predplatné'!$M$5:$M$104,"&lt;="&amp;$D86,'Predplatné'!$P$5:$P$104,"Aktívne"))</f>
        <v/>
      </c>
    </row>
    <row r="87">
      <c r="B87" s="37">
        <f>IF($A87="","",SUMIFS('Predplatné'!$J$5:$J$104,'Predplatné'!$M$5:$M$104,"&gt;="&amp;$C87,'Predplatné'!$M$5:$M$104,"&lt;="&amp;$D87,'Predplatné'!$P$5:$P$104,"Aktívne"))</f>
        <v/>
      </c>
    </row>
    <row r="88">
      <c r="B88" s="37">
        <f>IF($A88="","",SUMIFS('Predplatné'!$J$5:$J$104,'Predplatné'!$M$5:$M$104,"&gt;="&amp;$C88,'Predplatné'!$M$5:$M$104,"&lt;="&amp;$D88,'Predplatné'!$P$5:$P$104,"Aktívne"))</f>
        <v/>
      </c>
    </row>
    <row r="89">
      <c r="B89" s="37">
        <f>IF($A89="","",SUMIFS('Predplatné'!$J$5:$J$104,'Predplatné'!$M$5:$M$104,"&gt;="&amp;$C89,'Predplatné'!$M$5:$M$104,"&lt;="&amp;$D89,'Predplatné'!$P$5:$P$104,"Aktívne"))</f>
        <v/>
      </c>
    </row>
    <row r="90">
      <c r="B90" s="37">
        <f>IF($A90="","",SUMIFS('Predplatné'!$J$5:$J$104,'Predplatné'!$M$5:$M$104,"&gt;="&amp;$C90,'Predplatné'!$M$5:$M$104,"&lt;="&amp;$D90,'Predplatné'!$P$5:$P$104,"Aktívne"))</f>
        <v/>
      </c>
    </row>
    <row r="91">
      <c r="B91" s="37">
        <f>IF($A91="","",SUMIFS('Predplatné'!$J$5:$J$104,'Predplatné'!$M$5:$M$104,"&gt;="&amp;$C91,'Predplatné'!$M$5:$M$104,"&lt;="&amp;$D91,'Predplatné'!$P$5:$P$104,"Aktívne"))</f>
        <v/>
      </c>
    </row>
    <row r="92">
      <c r="B92" s="37">
        <f>IF($A92="","",SUMIFS('Predplatné'!$J$5:$J$104,'Predplatné'!$M$5:$M$104,"&gt;="&amp;$C92,'Predplatné'!$M$5:$M$104,"&lt;="&amp;$D92,'Predplatné'!$P$5:$P$104,"Aktívne"))</f>
        <v/>
      </c>
    </row>
    <row r="93">
      <c r="B93" s="37">
        <f>IF($A93="","",SUMIFS('Predplatné'!$J$5:$J$104,'Predplatné'!$M$5:$M$104,"&gt;="&amp;$C93,'Predplatné'!$M$5:$M$104,"&lt;="&amp;$D93,'Predplatné'!$P$5:$P$104,"Aktívne"))</f>
        <v/>
      </c>
    </row>
    <row r="94">
      <c r="B94" s="37">
        <f>IF($A94="","",SUMIFS('Predplatné'!$J$5:$J$104,'Predplatné'!$M$5:$M$104,"&gt;="&amp;$C94,'Predplatné'!$M$5:$M$104,"&lt;="&amp;$D94,'Predplatné'!$P$5:$P$104,"Aktívne"))</f>
        <v/>
      </c>
    </row>
    <row r="95">
      <c r="B95" s="37">
        <f>IF($A95="","",SUMIFS('Predplatné'!$J$5:$J$104,'Predplatné'!$M$5:$M$104,"&gt;="&amp;$C95,'Predplatné'!$M$5:$M$104,"&lt;="&amp;$D95,'Predplatné'!$P$5:$P$104,"Aktívne"))</f>
        <v/>
      </c>
    </row>
    <row r="96">
      <c r="B96" s="37">
        <f>IF($A96="","",SUMIFS('Predplatné'!$J$5:$J$104,'Predplatné'!$M$5:$M$104,"&gt;="&amp;$C96,'Predplatné'!$M$5:$M$104,"&lt;="&amp;$D96,'Predplatné'!$P$5:$P$104,"Aktívne"))</f>
        <v/>
      </c>
    </row>
    <row r="97">
      <c r="B97" s="37">
        <f>IF($A97="","",SUMIFS('Predplatné'!$J$5:$J$104,'Predplatné'!$M$5:$M$104,"&gt;="&amp;$C97,'Predplatné'!$M$5:$M$104,"&lt;="&amp;$D97,'Predplatné'!$P$5:$P$104,"Aktívne"))</f>
        <v/>
      </c>
    </row>
    <row r="98">
      <c r="B98" s="37">
        <f>IF($A98="","",SUMIFS('Predplatné'!$J$5:$J$104,'Predplatné'!$M$5:$M$104,"&gt;="&amp;$C98,'Predplatné'!$M$5:$M$104,"&lt;="&amp;$D98,'Predplatné'!$P$5:$P$104,"Aktívne"))</f>
        <v/>
      </c>
    </row>
    <row r="99">
      <c r="B99" s="37">
        <f>IF($A99="","",SUMIFS('Predplatné'!$J$5:$J$104,'Predplatné'!$M$5:$M$104,"&gt;="&amp;$C99,'Predplatné'!$M$5:$M$104,"&lt;="&amp;$D99,'Predplatné'!$P$5:$P$104,"Aktívne"))</f>
        <v/>
      </c>
    </row>
    <row r="100">
      <c r="B100" s="37">
        <f>IF($A100="","",SUMIFS('Predplatné'!$J$5:$J$104,'Predplatné'!$M$5:$M$104,"&gt;="&amp;$C100,'Predplatné'!$M$5:$M$104,"&lt;="&amp;$D100,'Predplatné'!$P$5:$P$104,"Aktívne"))</f>
        <v/>
      </c>
    </row>
    <row r="101">
      <c r="B101" s="37">
        <f>IF($A101="","",SUMIFS('Predplatné'!$J$5:$J$104,'Predplatné'!$M$5:$M$104,"&gt;="&amp;$C101,'Predplatné'!$M$5:$M$104,"&lt;="&amp;$D101,'Predplatné'!$P$5:$P$104,"Aktívne"))</f>
        <v/>
      </c>
    </row>
  </sheetData>
  <mergeCells count="1">
    <mergeCell ref="A1:O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766E"/>
    <outlinePr summaryBelow="1" summaryRight="1"/>
    <pageSetUpPr/>
  </sheetPr>
  <dimension ref="A1:D2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95" customWidth="1" min="2" max="2"/>
    <col width="18" customWidth="1" min="3" max="3"/>
    <col width="18" customWidth="1" min="4" max="4"/>
  </cols>
  <sheetData>
    <row r="1" ht="28" customHeight="1">
      <c r="A1" s="1" t="inlineStr">
        <is>
          <t>Pokyny k používaniu workbooku</t>
        </is>
      </c>
    </row>
    <row r="2"/>
    <row r="3">
      <c r="A3" s="16" t="inlineStr">
        <is>
          <t>Téma</t>
        </is>
      </c>
      <c r="B3" s="16" t="inlineStr">
        <is>
          <t>Pokyn</t>
        </is>
      </c>
    </row>
    <row r="4" ht="34" customHeight="1">
      <c r="A4" s="26" t="inlineStr">
        <is>
          <t>Zadávanie údajov</t>
        </is>
      </c>
      <c r="B4" s="27" t="inlineStr">
        <is>
          <t>Žlté bunky v hárku Predplatné sú určené na zadávanie alebo úpravu údajov.</t>
        </is>
      </c>
    </row>
    <row r="5" ht="34" customHeight="1">
      <c r="A5" s="28" t="inlineStr">
        <is>
          <t>Stav predplatného</t>
        </is>
      </c>
      <c r="B5" s="29" t="inlineStr">
        <is>
          <t>Aktívne predplatné má stav „Aktívne“ a pri automatickom obnovení hodnotu „Áno“ alebo „Nie“.</t>
        </is>
      </c>
    </row>
    <row r="6" ht="34" customHeight="1">
      <c r="A6" s="26" t="inlineStr">
        <is>
          <t>Cena a DPH</t>
        </is>
      </c>
      <c r="B6" s="27" t="inlineStr">
        <is>
          <t>Ceny zadávajte bez DPH; stĺpec Cena s DPH sa vypočíta automaticky.</t>
        </is>
      </c>
    </row>
    <row r="7" ht="34" customHeight="1">
      <c r="A7" s="28" t="inlineStr">
        <is>
          <t>Sadzba DPH</t>
        </is>
      </c>
      <c r="B7" s="29" t="inlineStr">
        <is>
          <t>Štandardná slovenská sadzba DPH je v ukážke nastavená na 20 %. Sadzbu môžete upraviť v stĺpci DPH %.</t>
        </is>
      </c>
    </row>
    <row r="8" ht="34" customHeight="1">
      <c r="A8" s="26" t="inlineStr">
        <is>
          <t>Zahraničné služby</t>
        </is>
      </c>
      <c r="B8" s="27" t="inlineStr">
        <is>
          <t>Pri zahraničných službách preverujte režim DPH a prípadnú povinnosť samozdanenia.</t>
        </is>
      </c>
    </row>
    <row r="9" ht="34" customHeight="1">
      <c r="A9" s="28" t="inlineStr">
        <is>
          <t>Upozornenia</t>
        </is>
      </c>
      <c r="B9" s="29" t="inlineStr">
        <is>
          <t>Upozornenie „Platba do 7 dní“ alebo „Po termíne“ vychádza z aktuálneho dátumu v počítači.</t>
        </is>
      </c>
    </row>
    <row r="10" ht="34" customHeight="1">
      <c r="A10" s="26" t="inlineStr">
        <is>
          <t>Ročný náklad</t>
        </is>
      </c>
      <c r="B10" s="27" t="inlineStr">
        <is>
          <t>Ročný náklad sa vypočíta podľa frekvencie platby a koeficientov v hárku Prehľad.</t>
        </is>
      </c>
    </row>
    <row r="11" ht="34" customHeight="1">
      <c r="A11" s="28" t="inlineStr">
        <is>
          <t>Prehľad</t>
        </is>
      </c>
      <c r="B11" s="29" t="inlineStr">
        <is>
          <t>Dashboard sa aktualizuje po zmene údajov v hárku Predplatné. Súhrny a grafy pracujú s pripraveným rozsahom 100 riadkov.</t>
        </is>
      </c>
    </row>
    <row r="12" ht="34" customHeight="1">
      <c r="A12" s="26" t="inlineStr">
        <is>
          <t>Dátumy</t>
        </is>
      </c>
      <c r="B12" s="27" t="inlineStr">
        <is>
          <t>Dátumy zadávajte vo formáte DD.MM.YYYY. Dátum ukončenia vyplňte pri zrušenom predplatnom.</t>
        </is>
      </c>
    </row>
    <row r="13" ht="34" customHeight="1">
      <c r="A13" s="28" t="inlineStr">
        <is>
          <t>Rozšírenie evidencie</t>
        </is>
      </c>
      <c r="B13" s="29" t="inlineStr">
        <is>
          <t>Pre ďalšie predplatné použite voľný žltý riadok v hárku Predplatné; vzorce a overenia údajov sú pripravené až po riadok 104.</t>
        </is>
      </c>
    </row>
    <row r="14"/>
    <row r="15"/>
    <row r="16">
      <c r="A16" s="22" t="inlineStr">
        <is>
          <t>Vysvetlenie hlavných stĺpcov</t>
        </is>
      </c>
    </row>
    <row r="17">
      <c r="A17" s="16" t="inlineStr">
        <is>
          <t>Stĺpec</t>
        </is>
      </c>
      <c r="B17" s="16" t="inlineStr">
        <is>
          <t>Význam</t>
        </is>
      </c>
    </row>
    <row r="18" ht="30" customHeight="1">
      <c r="A18" s="26" t="inlineStr">
        <is>
          <t>Cena bez DPH</t>
        </is>
      </c>
      <c r="B18" s="27" t="inlineStr">
        <is>
          <t>Zadávaná cena za jednu fakturačnú periódu bez DPH.</t>
        </is>
      </c>
    </row>
    <row r="19" ht="30" customHeight="1">
      <c r="A19" s="28" t="inlineStr">
        <is>
          <t>Cena s DPH</t>
        </is>
      </c>
      <c r="B19" s="29" t="inlineStr">
        <is>
          <t>Automaticky vypočítaná cena vrátane zvolenej sadzby DPH.</t>
        </is>
      </c>
    </row>
    <row r="20" ht="30" customHeight="1">
      <c r="A20" s="26" t="inlineStr">
        <is>
          <t>Dátum najbližšej platby</t>
        </is>
      </c>
      <c r="B20" s="27" t="inlineStr">
        <is>
          <t>Dátum, podľa ktorého sa vypočítajú dni do platby a upozornenie.</t>
        </is>
      </c>
    </row>
    <row r="21" ht="30" customHeight="1">
      <c r="A21" s="28" t="inlineStr">
        <is>
          <t>Ročný náklad</t>
        </is>
      </c>
      <c r="B21" s="29" t="inlineStr">
        <is>
          <t>Odhad nákladu za 12 mesiacov podľa nastavenej frekvencie.</t>
        </is>
      </c>
    </row>
    <row r="22" ht="30" customHeight="1">
      <c r="A22" s="26" t="inlineStr">
        <is>
          <t>Upozornenie</t>
        </is>
      </c>
      <c r="B22" s="27" t="inlineStr">
        <is>
          <t>Stav platby: V poriadku, Platba do 7 dní, Po termíne alebo Neaktívne.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2026-08-27T23:25:25Z</dcterms:created>
  <dcterms:modified xmlns:dcterms="http://purl.org/dc/terms/" xmlns:xsi="http://www.w3.org/2001/XMLSchema-instance" xsi:type="dcterms:W3CDTF">2026-08-27T23:25:25Z</dcterms:modified>
</cp:coreProperties>
</file>