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idencia príjmov" sheetId="1" state="visible" r:id="rId1"/>
    <sheet xmlns:r="http://schemas.openxmlformats.org/officeDocument/2006/relationships" name="Prehľad" sheetId="2" state="visible" r:id="rId2"/>
    <sheet xmlns:r="http://schemas.openxmlformats.org/officeDocument/2006/relationships" name="Číselníky a pokyny" sheetId="3" state="visible" r:id="rId3"/>
  </sheets>
  <definedNames>
    <definedName name="_xlnm._FilterDatabase" localSheetId="0" hidden="1">'Evidencia príjmov'!$A$3:$T$103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,00"/>
    <numFmt numFmtId="166" formatCode="# ##0,00 &quot;€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475569"/>
      <sz val="9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0FDFA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49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49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9" fontId="5" fillId="5" borderId="1" applyAlignment="1" pivotButton="0" quotePrefix="0" xfId="0">
      <alignment horizontal="right" vertical="center"/>
    </xf>
    <xf numFmtId="0" fontId="5" fillId="7" borderId="0" applyAlignment="1" pivotButton="0" quotePrefix="0" xfId="0">
      <alignment horizontal="left" vertical="center"/>
    </xf>
    <xf numFmtId="0" fontId="6" fillId="7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49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Príjmy bez DPH podľa mesiacov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'Prehľad'!B14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'Prehľad'!$A$15:$A$26</f>
            </numRef>
          </cat>
          <val>
            <numRef>
              <f>'Prehľad'!$B$15:$B$26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Mesiac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Suma v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Podiel faktúr podľa stavu úhrady</a:t>
            </a:r>
          </a:p>
        </rich>
      </tx>
    </title>
    <plotArea>
      <pieChart>
        <varyColors val="1"/>
        <ser>
          <idx val="0"/>
          <order val="0"/>
          <tx>
            <strRef>
              <f>'Prehľad'!I14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'Prehľad'!$H$15:$H$17</f>
            </numRef>
          </cat>
          <val>
            <numRef>
              <f>'Prehľad'!$I$15:$I$17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Vývoj fakturovanej sumy spolu</a:t>
            </a:r>
          </a:p>
        </rich>
      </tx>
    </title>
    <plotArea>
      <lineChart>
        <grouping val="standard"/>
        <ser>
          <idx val="0"/>
          <order val="0"/>
          <tx>
            <strRef>
              <f>'Prehľad'!D14</f>
            </strRef>
          </tx>
          <spPr>
            <a:ln xmlns:a="http://schemas.openxmlformats.org/drawingml/2006/main" w="24000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'Prehľad'!$A$15:$A$26</f>
            </numRef>
          </cat>
          <val>
            <numRef>
              <f>'Prehľad'!$D$15:$D$26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Mesiac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Suma v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17</row>
      <rowOff>0</rowOff>
    </from>
    <ext cx="396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14</col>
      <colOff>0</colOff>
      <row>1</row>
      <rowOff>0</rowOff>
    </from>
    <ext cx="468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5" customWidth="1" min="3" max="3"/>
    <col width="15" customWidth="1" min="4" max="4"/>
    <col width="15" customWidth="1" min="5" max="5"/>
    <col width="24" customWidth="1" min="6" max="6"/>
    <col width="12" customWidth="1" min="7" max="7"/>
    <col width="19" customWidth="1" min="8" max="8"/>
    <col width="28" customWidth="1" min="9" max="9"/>
    <col width="13" customWidth="1" min="10" max="10"/>
    <col width="16" customWidth="1" min="11" max="11"/>
    <col width="17" customWidth="1" min="12" max="12"/>
    <col width="13" customWidth="1" min="13" max="13"/>
    <col width="15" customWidth="1" min="14" max="14"/>
    <col width="23" customWidth="1" min="15" max="15"/>
    <col width="18" customWidth="1" min="16" max="16"/>
    <col width="19" customWidth="1" min="17" max="17"/>
    <col width="12" customWidth="1" min="18" max="18"/>
    <col width="30" customWidth="1" min="19" max="19"/>
    <col width="19" customWidth="1" min="20" max="20"/>
  </cols>
  <sheetData>
    <row r="1" ht="28" customHeight="1">
      <c r="A1" s="1" t="inlineStr">
        <is>
          <t>Sledovanie príjmov freelancera – rok 2026</t>
        </is>
      </c>
    </row>
    <row r="2">
      <c r="A2" s="2" t="inlineStr">
        <is>
          <t>Žlté bunky sú určené na zadávanie údajov. Výpočty a údaje klienta sa dopĺňajú automaticky.</t>
        </is>
      </c>
    </row>
    <row r="3" ht="34" customHeight="1">
      <c r="A3" s="3" t="inlineStr">
        <is>
          <t>ID</t>
        </is>
      </c>
      <c r="B3" s="3" t="inlineStr">
        <is>
          <t>Číslo faktúry</t>
        </is>
      </c>
      <c r="C3" s="3" t="inlineStr">
        <is>
          <t>Dátum vystavenia</t>
        </is>
      </c>
      <c r="D3" s="3" t="inlineStr">
        <is>
          <t>Dátum splatnosti</t>
        </is>
      </c>
      <c r="E3" s="3" t="inlineStr">
        <is>
          <t>Dátum úhrady</t>
        </is>
      </c>
      <c r="F3" s="3" t="inlineStr">
        <is>
          <t>Klient</t>
        </is>
      </c>
      <c r="G3" s="3" t="inlineStr">
        <is>
          <t>IČO</t>
        </is>
      </c>
      <c r="H3" s="3" t="inlineStr">
        <is>
          <t>Mesto klienta</t>
        </is>
      </c>
      <c r="I3" s="3" t="inlineStr">
        <is>
          <t>Typ služby</t>
        </is>
      </c>
      <c r="J3" s="3" t="inlineStr">
        <is>
          <t>Počet hodín</t>
        </is>
      </c>
      <c r="K3" s="3" t="inlineStr">
        <is>
          <t>Hodinová sadzba</t>
        </is>
      </c>
      <c r="L3" s="3" t="inlineStr">
        <is>
          <t>Základ bez DPH</t>
        </is>
      </c>
      <c r="M3" s="3" t="inlineStr">
        <is>
          <t>Sadzba DPH</t>
        </is>
      </c>
      <c r="N3" s="3" t="inlineStr">
        <is>
          <t>DPH</t>
        </is>
      </c>
      <c r="O3" s="3" t="inlineStr">
        <is>
          <t>Fakturovaná suma spolu</t>
        </is>
      </c>
      <c r="P3" s="3" t="inlineStr">
        <is>
          <t>Stav úhrady</t>
        </is>
      </c>
      <c r="Q3" s="3" t="inlineStr">
        <is>
          <t>Spôsob úhrady</t>
        </is>
      </c>
      <c r="R3" s="3" t="inlineStr">
        <is>
          <t>Mesiac</t>
        </is>
      </c>
      <c r="S3" s="3" t="inlineStr">
        <is>
          <t>Poznámka</t>
        </is>
      </c>
      <c r="T3" s="3" t="inlineStr">
        <is>
          <t>Kontrola úhrady</t>
        </is>
      </c>
    </row>
    <row r="4" ht="22" customHeight="1">
      <c r="A4" s="4">
        <f>IF(B4="","",COUNTA($B$4:B4))</f>
        <v/>
      </c>
      <c r="B4" s="5" t="inlineStr">
        <is>
          <t>FA-2026-001</t>
        </is>
      </c>
      <c r="C4" s="6" t="n">
        <v>46034</v>
      </c>
      <c r="D4" s="6" t="n">
        <v>46048</v>
      </c>
      <c r="E4" s="6" t="n">
        <v>46046</v>
      </c>
      <c r="F4" s="5" t="inlineStr">
        <is>
          <t>Ján Novák</t>
        </is>
      </c>
      <c r="G4" s="7">
        <f>IF(F4="","",IFERROR(VLOOKUP(F4,'Číselníky a pokyny'!$A$8:$D$16,2,FALSE),""))</f>
        <v/>
      </c>
      <c r="H4" s="8">
        <f>IF(F4="","",IFERROR(VLOOKUP(F4,'Číselníky a pokyny'!$A$8:$D$16,3,FALSE),""))</f>
        <v/>
      </c>
      <c r="I4" s="5" t="inlineStr">
        <is>
          <t>Webdevelopment</t>
        </is>
      </c>
      <c r="J4" s="9" t="n">
        <v>12</v>
      </c>
      <c r="K4" s="10" t="n">
        <v>65</v>
      </c>
      <c r="L4" s="11">
        <f>IF(OR(J4="",K4=""),"",J4*K4)</f>
        <v/>
      </c>
      <c r="M4" s="12" t="n">
        <v>0.2</v>
      </c>
      <c r="N4" s="11">
        <f>IF(OR(L4="",M4=""),"",L4*M4)</f>
        <v/>
      </c>
      <c r="O4" s="11">
        <f>IF(OR(L4="",N4=""),"",L4+N4)</f>
        <v/>
      </c>
      <c r="P4" s="13" t="inlineStr">
        <is>
          <t>Uhradená</t>
        </is>
      </c>
      <c r="Q4" s="13" t="inlineStr">
        <is>
          <t>Bankový účet</t>
        </is>
      </c>
      <c r="R4" s="4">
        <f>IF(C4="","",TEXT(C4,"MM/YYYY"))</f>
        <v/>
      </c>
      <c r="S4" s="14" t="inlineStr">
        <is>
          <t>Webová stránka</t>
        </is>
      </c>
      <c r="T4" s="4">
        <f>IF(P4="","",IF(P4="Uhradená","OK","Čaká na úhradu"))</f>
        <v/>
      </c>
    </row>
    <row r="5" ht="22" customHeight="1">
      <c r="A5" s="15">
        <f>IF(B5="","",COUNTA($B$4:B5))</f>
        <v/>
      </c>
      <c r="B5" s="5" t="inlineStr">
        <is>
          <t>FA-2026-002</t>
        </is>
      </c>
      <c r="C5" s="6" t="n">
        <v>46058</v>
      </c>
      <c r="D5" s="6" t="n">
        <v>46072</v>
      </c>
      <c r="E5" s="6" t="n">
        <v>46071</v>
      </c>
      <c r="F5" s="5" t="inlineStr">
        <is>
          <t>Mária Kováčová</t>
        </is>
      </c>
      <c r="G5" s="16">
        <f>IF(F5="","",IFERROR(VLOOKUP(F5,'Číselníky a pokyny'!$A$8:$D$16,2,FALSE),""))</f>
        <v/>
      </c>
      <c r="H5" s="17">
        <f>IF(F5="","",IFERROR(VLOOKUP(F5,'Číselníky a pokyny'!$A$8:$D$16,3,FALSE),""))</f>
        <v/>
      </c>
      <c r="I5" s="5" t="inlineStr">
        <is>
          <t>Grafický dizajn</t>
        </is>
      </c>
      <c r="J5" s="9" t="n">
        <v>8</v>
      </c>
      <c r="K5" s="10" t="n">
        <v>70</v>
      </c>
      <c r="L5" s="18">
        <f>IF(OR(J5="",K5=""),"",J5*K5)</f>
        <v/>
      </c>
      <c r="M5" s="12" t="n">
        <v>0.2</v>
      </c>
      <c r="N5" s="18">
        <f>IF(OR(L5="",M5=""),"",L5*M5)</f>
        <v/>
      </c>
      <c r="O5" s="18">
        <f>IF(OR(L5="",N5=""),"",L5+N5)</f>
        <v/>
      </c>
      <c r="P5" s="13" t="inlineStr">
        <is>
          <t>Uhradená</t>
        </is>
      </c>
      <c r="Q5" s="13" t="inlineStr">
        <is>
          <t>Bankový účet</t>
        </is>
      </c>
      <c r="R5" s="15">
        <f>IF(C5="","",TEXT(C5,"MM/YYYY"))</f>
        <v/>
      </c>
      <c r="S5" s="14" t="inlineStr">
        <is>
          <t>Firemná identita</t>
        </is>
      </c>
      <c r="T5" s="15">
        <f>IF(P5="","",IF(P5="Uhradená","OK","Čaká na úhradu"))</f>
        <v/>
      </c>
    </row>
    <row r="6" ht="22" customHeight="1">
      <c r="A6" s="4">
        <f>IF(B6="","",COUNTA($B$4:B6))</f>
        <v/>
      </c>
      <c r="B6" s="5" t="inlineStr">
        <is>
          <t>FA-2026-003</t>
        </is>
      </c>
      <c r="C6" s="6" t="n">
        <v>46092</v>
      </c>
      <c r="D6" s="6" t="n">
        <v>46106</v>
      </c>
      <c r="E6" s="6" t="n">
        <v>46106</v>
      </c>
      <c r="F6" s="5" t="inlineStr">
        <is>
          <t>Peter Horváth</t>
        </is>
      </c>
      <c r="G6" s="7">
        <f>IF(F6="","",IFERROR(VLOOKUP(F6,'Číselníky a pokyny'!$A$8:$D$16,2,FALSE),""))</f>
        <v/>
      </c>
      <c r="H6" s="8">
        <f>IF(F6="","",IFERROR(VLOOKUP(F6,'Číselníky a pokyny'!$A$8:$D$16,3,FALSE),""))</f>
        <v/>
      </c>
      <c r="I6" s="5" t="inlineStr">
        <is>
          <t>Marketingové poradenstvo</t>
        </is>
      </c>
      <c r="J6" s="9" t="n">
        <v>18</v>
      </c>
      <c r="K6" s="10" t="n">
        <v>75</v>
      </c>
      <c r="L6" s="11">
        <f>IF(OR(J6="",K6=""),"",J6*K6)</f>
        <v/>
      </c>
      <c r="M6" s="12" t="n">
        <v>0.2</v>
      </c>
      <c r="N6" s="11">
        <f>IF(OR(L6="",M6=""),"",L6*M6)</f>
        <v/>
      </c>
      <c r="O6" s="11">
        <f>IF(OR(L6="",N6=""),"",L6+N6)</f>
        <v/>
      </c>
      <c r="P6" s="13" t="inlineStr">
        <is>
          <t>Uhradená</t>
        </is>
      </c>
      <c r="Q6" s="13" t="inlineStr">
        <is>
          <t>Bankový účet</t>
        </is>
      </c>
      <c r="R6" s="4">
        <f>IF(C6="","",TEXT(C6,"MM/YYYY"))</f>
        <v/>
      </c>
      <c r="S6" s="14" t="inlineStr">
        <is>
          <t>Marketingová stratégia</t>
        </is>
      </c>
      <c r="T6" s="4">
        <f>IF(P6="","",IF(P6="Uhradená","OK","Čaká na úhradu"))</f>
        <v/>
      </c>
    </row>
    <row r="7" ht="22" customHeight="1">
      <c r="A7" s="15">
        <f>IF(B7="","",COUNTA($B$4:B7))</f>
        <v/>
      </c>
      <c r="B7" s="5" t="inlineStr">
        <is>
          <t>FA-2026-004</t>
        </is>
      </c>
      <c r="C7" s="6" t="n">
        <v>46121</v>
      </c>
      <c r="D7" s="6" t="n">
        <v>46135</v>
      </c>
      <c r="E7" s="6" t="n"/>
      <c r="F7" s="5" t="inlineStr">
        <is>
          <t>Zuzana Tóthová</t>
        </is>
      </c>
      <c r="G7" s="16">
        <f>IF(F7="","",IFERROR(VLOOKUP(F7,'Číselníky a pokyny'!$A$8:$D$16,2,FALSE),""))</f>
        <v/>
      </c>
      <c r="H7" s="17">
        <f>IF(F7="","",IFERROR(VLOOKUP(F7,'Číselníky a pokyny'!$A$8:$D$16,3,FALSE),""))</f>
        <v/>
      </c>
      <c r="I7" s="5" t="inlineStr">
        <is>
          <t>Copywriting</t>
        </is>
      </c>
      <c r="J7" s="9" t="n">
        <v>10</v>
      </c>
      <c r="K7" s="10" t="n">
        <v>55</v>
      </c>
      <c r="L7" s="18">
        <f>IF(OR(J7="",K7=""),"",J7*K7)</f>
        <v/>
      </c>
      <c r="M7" s="12" t="n">
        <v>0.2</v>
      </c>
      <c r="N7" s="18">
        <f>IF(OR(L7="",M7=""),"",L7*M7)</f>
        <v/>
      </c>
      <c r="O7" s="18">
        <f>IF(OR(L7="",N7=""),"",L7+N7)</f>
        <v/>
      </c>
      <c r="P7" s="13" t="inlineStr">
        <is>
          <t>Neuhradená</t>
        </is>
      </c>
      <c r="Q7" s="13" t="inlineStr">
        <is>
          <t>Bankový účet</t>
        </is>
      </c>
      <c r="R7" s="15">
        <f>IF(C7="","",TEXT(C7,"MM/YYYY"))</f>
        <v/>
      </c>
      <c r="S7" s="14" t="inlineStr">
        <is>
          <t>Čaká na potvrdenie úhrady</t>
        </is>
      </c>
      <c r="T7" s="15">
        <f>IF(P7="","",IF(P7="Uhradená","OK","Čaká na úhradu"))</f>
        <v/>
      </c>
    </row>
    <row r="8" ht="22" customHeight="1">
      <c r="A8" s="4">
        <f>IF(B8="","",COUNTA($B$4:B8))</f>
        <v/>
      </c>
      <c r="B8" s="5" t="inlineStr">
        <is>
          <t>FA-2026-005</t>
        </is>
      </c>
      <c r="C8" s="6" t="n">
        <v>46149</v>
      </c>
      <c r="D8" s="6" t="n">
        <v>46163</v>
      </c>
      <c r="E8" s="6" t="n">
        <v>46162</v>
      </c>
      <c r="F8" s="5" t="inlineStr">
        <is>
          <t>Martin Baláž</t>
        </is>
      </c>
      <c r="G8" s="7">
        <f>IF(F8="","",IFERROR(VLOOKUP(F8,'Číselníky a pokyny'!$A$8:$D$16,2,FALSE),""))</f>
        <v/>
      </c>
      <c r="H8" s="8">
        <f>IF(F8="","",IFERROR(VLOOKUP(F8,'Číselníky a pokyny'!$A$8:$D$16,3,FALSE),""))</f>
        <v/>
      </c>
      <c r="I8" s="5" t="inlineStr">
        <is>
          <t>IT konzultácie</t>
        </is>
      </c>
      <c r="J8" s="9" t="n">
        <v>22</v>
      </c>
      <c r="K8" s="10" t="n">
        <v>85</v>
      </c>
      <c r="L8" s="11">
        <f>IF(OR(J8="",K8=""),"",J8*K8)</f>
        <v/>
      </c>
      <c r="M8" s="12" t="n">
        <v>0.2</v>
      </c>
      <c r="N8" s="11">
        <f>IF(OR(L8="",M8=""),"",L8*M8)</f>
        <v/>
      </c>
      <c r="O8" s="11">
        <f>IF(OR(L8="",N8=""),"",L8+N8)</f>
        <v/>
      </c>
      <c r="P8" s="13" t="inlineStr">
        <is>
          <t>Uhradená</t>
        </is>
      </c>
      <c r="Q8" s="13" t="inlineStr">
        <is>
          <t>Bankový účet</t>
        </is>
      </c>
      <c r="R8" s="4">
        <f>IF(C8="","",TEXT(C8,"MM/YYYY"))</f>
        <v/>
      </c>
      <c r="S8" s="14" t="inlineStr">
        <is>
          <t>Konzultácie k systému</t>
        </is>
      </c>
      <c r="T8" s="4">
        <f>IF(P8="","",IF(P8="Uhradená","OK","Čaká na úhradu"))</f>
        <v/>
      </c>
    </row>
    <row r="9" ht="22" customHeight="1">
      <c r="A9" s="15">
        <f>IF(B9="","",COUNTA($B$4:B9))</f>
        <v/>
      </c>
      <c r="B9" s="5" t="inlineStr">
        <is>
          <t>FA-2026-006</t>
        </is>
      </c>
      <c r="C9" s="6" t="n">
        <v>46188</v>
      </c>
      <c r="D9" s="6" t="n">
        <v>46202</v>
      </c>
      <c r="E9" s="6" t="n">
        <v>46201</v>
      </c>
      <c r="F9" s="5" t="inlineStr">
        <is>
          <t>Katarína Hudáková</t>
        </is>
      </c>
      <c r="G9" s="16">
        <f>IF(F9="","",IFERROR(VLOOKUP(F9,'Číselníky a pokyny'!$A$8:$D$16,2,FALSE),""))</f>
        <v/>
      </c>
      <c r="H9" s="17">
        <f>IF(F9="","",IFERROR(VLOOKUP(F9,'Číselníky a pokyny'!$A$8:$D$16,3,FALSE),""))</f>
        <v/>
      </c>
      <c r="I9" s="5" t="inlineStr">
        <is>
          <t>Správa sociálnych sietí</t>
        </is>
      </c>
      <c r="J9" s="9" t="n">
        <v>14</v>
      </c>
      <c r="K9" s="10" t="n">
        <v>60</v>
      </c>
      <c r="L9" s="18">
        <f>IF(OR(J9="",K9=""),"",J9*K9)</f>
        <v/>
      </c>
      <c r="M9" s="12" t="n">
        <v>0.2</v>
      </c>
      <c r="N9" s="18">
        <f>IF(OR(L9="",M9=""),"",L9*M9)</f>
        <v/>
      </c>
      <c r="O9" s="18">
        <f>IF(OR(L9="",N9=""),"",L9+N9)</f>
        <v/>
      </c>
      <c r="P9" s="13" t="inlineStr">
        <is>
          <t>Uhradená</t>
        </is>
      </c>
      <c r="Q9" s="13" t="inlineStr">
        <is>
          <t>PayPal</t>
        </is>
      </c>
      <c r="R9" s="15">
        <f>IF(C9="","",TEXT(C9,"MM/YYYY"))</f>
        <v/>
      </c>
      <c r="S9" s="14" t="inlineStr">
        <is>
          <t>Mesačná správa profilov</t>
        </is>
      </c>
      <c r="T9" s="15">
        <f>IF(P9="","",IF(P9="Uhradená","OK","Čaká na úhradu"))</f>
        <v/>
      </c>
    </row>
    <row r="10" ht="22" customHeight="1">
      <c r="A10" s="4">
        <f>IF(B10="","",COUNTA($B$4:B10))</f>
        <v/>
      </c>
      <c r="B10" s="5" t="inlineStr">
        <is>
          <t>FA-2026-007</t>
        </is>
      </c>
      <c r="C10" s="6" t="n">
        <v>46213</v>
      </c>
      <c r="D10" s="6" t="n">
        <v>46227</v>
      </c>
      <c r="E10" s="6" t="n"/>
      <c r="F10" s="5" t="inlineStr">
        <is>
          <t>Lukáš Varga</t>
        </is>
      </c>
      <c r="G10" s="7">
        <f>IF(F10="","",IFERROR(VLOOKUP(F10,'Číselníky a pokyny'!$A$8:$D$16,2,FALSE),""))</f>
        <v/>
      </c>
      <c r="H10" s="8">
        <f>IF(F10="","",IFERROR(VLOOKUP(F10,'Číselníky a pokyny'!$A$8:$D$16,3,FALSE),""))</f>
        <v/>
      </c>
      <c r="I10" s="5" t="inlineStr">
        <is>
          <t>SEO služby</t>
        </is>
      </c>
      <c r="J10" s="9" t="n">
        <v>20</v>
      </c>
      <c r="K10" s="10" t="n">
        <v>90</v>
      </c>
      <c r="L10" s="11">
        <f>IF(OR(J10="",K10=""),"",J10*K10)</f>
        <v/>
      </c>
      <c r="M10" s="12" t="n">
        <v>0.2</v>
      </c>
      <c r="N10" s="11">
        <f>IF(OR(L10="",M10=""),"",L10*M10)</f>
        <v/>
      </c>
      <c r="O10" s="11">
        <f>IF(OR(L10="",N10=""),"",L10+N10)</f>
        <v/>
      </c>
      <c r="P10" s="13" t="inlineStr">
        <is>
          <t>Neuhradená</t>
        </is>
      </c>
      <c r="Q10" s="13" t="inlineStr">
        <is>
          <t>Stripe</t>
        </is>
      </c>
      <c r="R10" s="4">
        <f>IF(C10="","",TEXT(C10,"MM/YYYY"))</f>
        <v/>
      </c>
      <c r="S10" s="14" t="inlineStr">
        <is>
          <t>SEO audit a optimalizácia</t>
        </is>
      </c>
      <c r="T10" s="4">
        <f>IF(P10="","",IF(P10="Uhradená","OK","Čaká na úhradu"))</f>
        <v/>
      </c>
    </row>
    <row r="11" ht="22" customHeight="1">
      <c r="A11" s="15">
        <f>IF(B11="","",COUNTA($B$4:B11))</f>
        <v/>
      </c>
      <c r="B11" s="5" t="inlineStr">
        <is>
          <t>FA-2026-008</t>
        </is>
      </c>
      <c r="C11" s="6" t="n">
        <v>46246</v>
      </c>
      <c r="D11" s="6" t="n">
        <v>46260</v>
      </c>
      <c r="E11" s="6" t="n"/>
      <c r="F11" s="5" t="inlineStr">
        <is>
          <t>Eva Šimková</t>
        </is>
      </c>
      <c r="G11" s="16">
        <f>IF(F11="","",IFERROR(VLOOKUP(F11,'Číselníky a pokyny'!$A$8:$D$16,2,FALSE),""))</f>
        <v/>
      </c>
      <c r="H11" s="17">
        <f>IF(F11="","",IFERROR(VLOOKUP(F11,'Číselníky a pokyny'!$A$8:$D$16,3,FALSE),""))</f>
        <v/>
      </c>
      <c r="I11" s="5" t="inlineStr">
        <is>
          <t>Fotografické služby</t>
        </is>
      </c>
      <c r="J11" s="9" t="n">
        <v>9</v>
      </c>
      <c r="K11" s="10" t="n">
        <v>50</v>
      </c>
      <c r="L11" s="18">
        <f>IF(OR(J11="",K11=""),"",J11*K11)</f>
        <v/>
      </c>
      <c r="M11" s="12" t="n">
        <v>0.2</v>
      </c>
      <c r="N11" s="18">
        <f>IF(OR(L11="",M11=""),"",L11*M11)</f>
        <v/>
      </c>
      <c r="O11" s="18">
        <f>IF(OR(L11="",N11=""),"",L11+N11)</f>
        <v/>
      </c>
      <c r="P11" s="13" t="inlineStr">
        <is>
          <t>Neuhradená</t>
        </is>
      </c>
      <c r="Q11" s="13" t="inlineStr">
        <is>
          <t>PayPal</t>
        </is>
      </c>
      <c r="R11" s="15">
        <f>IF(C11="","",TEXT(C11,"MM/YYYY"))</f>
        <v/>
      </c>
      <c r="S11" s="14" t="inlineStr">
        <is>
          <t>Produktové fotografie</t>
        </is>
      </c>
      <c r="T11" s="15">
        <f>IF(P11="","",IF(P11="Uhradená","OK","Čaká na úhradu"))</f>
        <v/>
      </c>
    </row>
    <row r="12" ht="22" customHeight="1">
      <c r="A12" s="4">
        <f>IF(B12="","",COUNTA($B$4:B12))</f>
        <v/>
      </c>
      <c r="B12" s="5" t="inlineStr">
        <is>
          <t>FA-2026-009</t>
        </is>
      </c>
      <c r="C12" s="6" t="n">
        <v>46267</v>
      </c>
      <c r="D12" s="6" t="n">
        <v>46281</v>
      </c>
      <c r="E12" s="6" t="n"/>
      <c r="F12" s="5" t="inlineStr">
        <is>
          <t>Andrej Benko</t>
        </is>
      </c>
      <c r="G12" s="7">
        <f>IF(F12="","",IFERROR(VLOOKUP(F12,'Číselníky a pokyny'!$A$8:$D$16,2,FALSE),""))</f>
        <v/>
      </c>
      <c r="H12" s="8">
        <f>IF(F12="","",IFERROR(VLOOKUP(F12,'Číselníky a pokyny'!$A$8:$D$16,3,FALSE),""))</f>
        <v/>
      </c>
      <c r="I12" s="5" t="inlineStr">
        <is>
          <t>Administratívna podpora</t>
        </is>
      </c>
      <c r="J12" s="9" t="n">
        <v>15</v>
      </c>
      <c r="K12" s="10" t="n">
        <v>55</v>
      </c>
      <c r="L12" s="11">
        <f>IF(OR(J12="",K12=""),"",J12*K12)</f>
        <v/>
      </c>
      <c r="M12" s="12" t="n">
        <v>0.2</v>
      </c>
      <c r="N12" s="11">
        <f>IF(OR(L12="",M12=""),"",L12*M12)</f>
        <v/>
      </c>
      <c r="O12" s="11">
        <f>IF(OR(L12="",N12=""),"",L12+N12)</f>
        <v/>
      </c>
      <c r="P12" s="13" t="inlineStr">
        <is>
          <t>Po splatnosti</t>
        </is>
      </c>
      <c r="Q12" s="13" t="inlineStr">
        <is>
          <t>Bankový účet</t>
        </is>
      </c>
      <c r="R12" s="4">
        <f>IF(C12="","",TEXT(C12,"MM/YYYY"))</f>
        <v/>
      </c>
      <c r="S12" s="14" t="inlineStr">
        <is>
          <t>Administratívne služby</t>
        </is>
      </c>
      <c r="T12" s="4">
        <f>IF(P12="","",IF(P12="Uhradená","OK","Čaká na úhradu"))</f>
        <v/>
      </c>
    </row>
    <row r="13" ht="22" customHeight="1">
      <c r="A13" s="15">
        <f>IF(B13="","",COUNTA($B$4:B13))</f>
        <v/>
      </c>
      <c r="B13" s="5" t="n"/>
      <c r="C13" s="6" t="n"/>
      <c r="D13" s="6" t="n"/>
      <c r="E13" s="6" t="n"/>
      <c r="F13" s="5" t="n"/>
      <c r="G13" s="16">
        <f>IF(F13="","",IFERROR(VLOOKUP(F13,'Číselníky a pokyny'!$A$8:$D$16,2,FALSE),""))</f>
        <v/>
      </c>
      <c r="H13" s="17">
        <f>IF(F13="","",IFERROR(VLOOKUP(F13,'Číselníky a pokyny'!$A$8:$D$16,3,FALSE),""))</f>
        <v/>
      </c>
      <c r="I13" s="5" t="n"/>
      <c r="J13" s="9" t="n"/>
      <c r="K13" s="10" t="n"/>
      <c r="L13" s="18">
        <f>IF(OR(J13="",K13=""),"",J13*K13)</f>
        <v/>
      </c>
      <c r="M13" s="12" t="n"/>
      <c r="N13" s="18">
        <f>IF(OR(L13="",M13=""),"",L13*M13)</f>
        <v/>
      </c>
      <c r="O13" s="18">
        <f>IF(OR(L13="",N13=""),"",L13+N13)</f>
        <v/>
      </c>
      <c r="P13" s="13" t="n"/>
      <c r="Q13" s="13" t="n"/>
      <c r="R13" s="15">
        <f>IF(C13="","",TEXT(C13,"MM/YYYY"))</f>
        <v/>
      </c>
      <c r="S13" s="14" t="n"/>
      <c r="T13" s="15">
        <f>IF(P13="","",IF(P13="Uhradená","OK","Čaká na úhradu"))</f>
        <v/>
      </c>
    </row>
    <row r="14" ht="22" customHeight="1">
      <c r="A14" s="4">
        <f>IF(B14="","",COUNTA($B$4:B14))</f>
        <v/>
      </c>
      <c r="B14" s="5" t="n"/>
      <c r="C14" s="6" t="n"/>
      <c r="D14" s="6" t="n"/>
      <c r="E14" s="6" t="n"/>
      <c r="F14" s="5" t="n"/>
      <c r="G14" s="7">
        <f>IF(F14="","",IFERROR(VLOOKUP(F14,'Číselníky a pokyny'!$A$8:$D$16,2,FALSE),""))</f>
        <v/>
      </c>
      <c r="H14" s="8">
        <f>IF(F14="","",IFERROR(VLOOKUP(F14,'Číselníky a pokyny'!$A$8:$D$16,3,FALSE),""))</f>
        <v/>
      </c>
      <c r="I14" s="5" t="n"/>
      <c r="J14" s="9" t="n"/>
      <c r="K14" s="10" t="n"/>
      <c r="L14" s="11">
        <f>IF(OR(J14="",K14=""),"",J14*K14)</f>
        <v/>
      </c>
      <c r="M14" s="12" t="n"/>
      <c r="N14" s="11">
        <f>IF(OR(L14="",M14=""),"",L14*M14)</f>
        <v/>
      </c>
      <c r="O14" s="11">
        <f>IF(OR(L14="",N14=""),"",L14+N14)</f>
        <v/>
      </c>
      <c r="P14" s="13" t="n"/>
      <c r="Q14" s="13" t="n"/>
      <c r="R14" s="4">
        <f>IF(C14="","",TEXT(C14,"MM/YYYY"))</f>
        <v/>
      </c>
      <c r="S14" s="14" t="n"/>
      <c r="T14" s="4">
        <f>IF(P14="","",IF(P14="Uhradená","OK","Čaká na úhradu"))</f>
        <v/>
      </c>
    </row>
    <row r="15" ht="22" customHeight="1">
      <c r="A15" s="15">
        <f>IF(B15="","",COUNTA($B$4:B15))</f>
        <v/>
      </c>
      <c r="B15" s="5" t="n"/>
      <c r="C15" s="6" t="n"/>
      <c r="D15" s="6" t="n"/>
      <c r="E15" s="6" t="n"/>
      <c r="F15" s="5" t="n"/>
      <c r="G15" s="16">
        <f>IF(F15="","",IFERROR(VLOOKUP(F15,'Číselníky a pokyny'!$A$8:$D$16,2,FALSE),""))</f>
        <v/>
      </c>
      <c r="H15" s="17">
        <f>IF(F15="","",IFERROR(VLOOKUP(F15,'Číselníky a pokyny'!$A$8:$D$16,3,FALSE),""))</f>
        <v/>
      </c>
      <c r="I15" s="5" t="n"/>
      <c r="J15" s="9" t="n"/>
      <c r="K15" s="10" t="n"/>
      <c r="L15" s="18">
        <f>IF(OR(J15="",K15=""),"",J15*K15)</f>
        <v/>
      </c>
      <c r="M15" s="12" t="n"/>
      <c r="N15" s="18">
        <f>IF(OR(L15="",M15=""),"",L15*M15)</f>
        <v/>
      </c>
      <c r="O15" s="18">
        <f>IF(OR(L15="",N15=""),"",L15+N15)</f>
        <v/>
      </c>
      <c r="P15" s="13" t="n"/>
      <c r="Q15" s="13" t="n"/>
      <c r="R15" s="15">
        <f>IF(C15="","",TEXT(C15,"MM/YYYY"))</f>
        <v/>
      </c>
      <c r="S15" s="14" t="n"/>
      <c r="T15" s="15">
        <f>IF(P15="","",IF(P15="Uhradená","OK","Čaká na úhradu"))</f>
        <v/>
      </c>
    </row>
    <row r="16" ht="22" customHeight="1">
      <c r="A16" s="4">
        <f>IF(B16="","",COUNTA($B$4:B16))</f>
        <v/>
      </c>
      <c r="B16" s="5" t="n"/>
      <c r="C16" s="6" t="n"/>
      <c r="D16" s="6" t="n"/>
      <c r="E16" s="6" t="n"/>
      <c r="F16" s="5" t="n"/>
      <c r="G16" s="7">
        <f>IF(F16="","",IFERROR(VLOOKUP(F16,'Číselníky a pokyny'!$A$8:$D$16,2,FALSE),""))</f>
        <v/>
      </c>
      <c r="H16" s="8">
        <f>IF(F16="","",IFERROR(VLOOKUP(F16,'Číselníky a pokyny'!$A$8:$D$16,3,FALSE),""))</f>
        <v/>
      </c>
      <c r="I16" s="5" t="n"/>
      <c r="J16" s="9" t="n"/>
      <c r="K16" s="10" t="n"/>
      <c r="L16" s="11">
        <f>IF(OR(J16="",K16=""),"",J16*K16)</f>
        <v/>
      </c>
      <c r="M16" s="12" t="n"/>
      <c r="N16" s="11">
        <f>IF(OR(L16="",M16=""),"",L16*M16)</f>
        <v/>
      </c>
      <c r="O16" s="11">
        <f>IF(OR(L16="",N16=""),"",L16+N16)</f>
        <v/>
      </c>
      <c r="P16" s="13" t="n"/>
      <c r="Q16" s="13" t="n"/>
      <c r="R16" s="4">
        <f>IF(C16="","",TEXT(C16,"MM/YYYY"))</f>
        <v/>
      </c>
      <c r="S16" s="14" t="n"/>
      <c r="T16" s="4">
        <f>IF(P16="","",IF(P16="Uhradená","OK","Čaká na úhradu"))</f>
        <v/>
      </c>
    </row>
    <row r="17" ht="22" customHeight="1">
      <c r="A17" s="15">
        <f>IF(B17="","",COUNTA($B$4:B17))</f>
        <v/>
      </c>
      <c r="B17" s="5" t="n"/>
      <c r="C17" s="6" t="n"/>
      <c r="D17" s="6" t="n"/>
      <c r="E17" s="6" t="n"/>
      <c r="F17" s="5" t="n"/>
      <c r="G17" s="16">
        <f>IF(F17="","",IFERROR(VLOOKUP(F17,'Číselníky a pokyny'!$A$8:$D$16,2,FALSE),""))</f>
        <v/>
      </c>
      <c r="H17" s="17">
        <f>IF(F17="","",IFERROR(VLOOKUP(F17,'Číselníky a pokyny'!$A$8:$D$16,3,FALSE),""))</f>
        <v/>
      </c>
      <c r="I17" s="5" t="n"/>
      <c r="J17" s="9" t="n"/>
      <c r="K17" s="10" t="n"/>
      <c r="L17" s="18">
        <f>IF(OR(J17="",K17=""),"",J17*K17)</f>
        <v/>
      </c>
      <c r="M17" s="12" t="n"/>
      <c r="N17" s="18">
        <f>IF(OR(L17="",M17=""),"",L17*M17)</f>
        <v/>
      </c>
      <c r="O17" s="18">
        <f>IF(OR(L17="",N17=""),"",L17+N17)</f>
        <v/>
      </c>
      <c r="P17" s="13" t="n"/>
      <c r="Q17" s="13" t="n"/>
      <c r="R17" s="15">
        <f>IF(C17="","",TEXT(C17,"MM/YYYY"))</f>
        <v/>
      </c>
      <c r="S17" s="14" t="n"/>
      <c r="T17" s="15">
        <f>IF(P17="","",IF(P17="Uhradená","OK","Čaká na úhradu"))</f>
        <v/>
      </c>
    </row>
    <row r="18" ht="22" customHeight="1">
      <c r="A18" s="4">
        <f>IF(B18="","",COUNTA($B$4:B18))</f>
        <v/>
      </c>
      <c r="B18" s="5" t="n"/>
      <c r="C18" s="6" t="n"/>
      <c r="D18" s="6" t="n"/>
      <c r="E18" s="6" t="n"/>
      <c r="F18" s="5" t="n"/>
      <c r="G18" s="7">
        <f>IF(F18="","",IFERROR(VLOOKUP(F18,'Číselníky a pokyny'!$A$8:$D$16,2,FALSE),""))</f>
        <v/>
      </c>
      <c r="H18" s="8">
        <f>IF(F18="","",IFERROR(VLOOKUP(F18,'Číselníky a pokyny'!$A$8:$D$16,3,FALSE),""))</f>
        <v/>
      </c>
      <c r="I18" s="5" t="n"/>
      <c r="J18" s="9" t="n"/>
      <c r="K18" s="10" t="n"/>
      <c r="L18" s="11">
        <f>IF(OR(J18="",K18=""),"",J18*K18)</f>
        <v/>
      </c>
      <c r="M18" s="12" t="n"/>
      <c r="N18" s="11">
        <f>IF(OR(L18="",M18=""),"",L18*M18)</f>
        <v/>
      </c>
      <c r="O18" s="11">
        <f>IF(OR(L18="",N18=""),"",L18+N18)</f>
        <v/>
      </c>
      <c r="P18" s="13" t="n"/>
      <c r="Q18" s="13" t="n"/>
      <c r="R18" s="4">
        <f>IF(C18="","",TEXT(C18,"MM/YYYY"))</f>
        <v/>
      </c>
      <c r="S18" s="14" t="n"/>
      <c r="T18" s="4">
        <f>IF(P18="","",IF(P18="Uhradená","OK","Čaká na úhradu"))</f>
        <v/>
      </c>
    </row>
    <row r="19" ht="22" customHeight="1">
      <c r="A19" s="15">
        <f>IF(B19="","",COUNTA($B$4:B19))</f>
        <v/>
      </c>
      <c r="B19" s="5" t="n"/>
      <c r="C19" s="6" t="n"/>
      <c r="D19" s="6" t="n"/>
      <c r="E19" s="6" t="n"/>
      <c r="F19" s="5" t="n"/>
      <c r="G19" s="16">
        <f>IF(F19="","",IFERROR(VLOOKUP(F19,'Číselníky a pokyny'!$A$8:$D$16,2,FALSE),""))</f>
        <v/>
      </c>
      <c r="H19" s="17">
        <f>IF(F19="","",IFERROR(VLOOKUP(F19,'Číselníky a pokyny'!$A$8:$D$16,3,FALSE),""))</f>
        <v/>
      </c>
      <c r="I19" s="5" t="n"/>
      <c r="J19" s="9" t="n"/>
      <c r="K19" s="10" t="n"/>
      <c r="L19" s="18">
        <f>IF(OR(J19="",K19=""),"",J19*K19)</f>
        <v/>
      </c>
      <c r="M19" s="12" t="n"/>
      <c r="N19" s="18">
        <f>IF(OR(L19="",M19=""),"",L19*M19)</f>
        <v/>
      </c>
      <c r="O19" s="18">
        <f>IF(OR(L19="",N19=""),"",L19+N19)</f>
        <v/>
      </c>
      <c r="P19" s="13" t="n"/>
      <c r="Q19" s="13" t="n"/>
      <c r="R19" s="15">
        <f>IF(C19="","",TEXT(C19,"MM/YYYY"))</f>
        <v/>
      </c>
      <c r="S19" s="14" t="n"/>
      <c r="T19" s="15">
        <f>IF(P19="","",IF(P19="Uhradená","OK","Čaká na úhradu"))</f>
        <v/>
      </c>
    </row>
    <row r="20" ht="22" customHeight="1">
      <c r="A20" s="4">
        <f>IF(B20="","",COUNTA($B$4:B20))</f>
        <v/>
      </c>
      <c r="B20" s="5" t="n"/>
      <c r="C20" s="6" t="n"/>
      <c r="D20" s="6" t="n"/>
      <c r="E20" s="6" t="n"/>
      <c r="F20" s="5" t="n"/>
      <c r="G20" s="7">
        <f>IF(F20="","",IFERROR(VLOOKUP(F20,'Číselníky a pokyny'!$A$8:$D$16,2,FALSE),""))</f>
        <v/>
      </c>
      <c r="H20" s="8">
        <f>IF(F20="","",IFERROR(VLOOKUP(F20,'Číselníky a pokyny'!$A$8:$D$16,3,FALSE),""))</f>
        <v/>
      </c>
      <c r="I20" s="5" t="n"/>
      <c r="J20" s="9" t="n"/>
      <c r="K20" s="10" t="n"/>
      <c r="L20" s="11">
        <f>IF(OR(J20="",K20=""),"",J20*K20)</f>
        <v/>
      </c>
      <c r="M20" s="12" t="n"/>
      <c r="N20" s="11">
        <f>IF(OR(L20="",M20=""),"",L20*M20)</f>
        <v/>
      </c>
      <c r="O20" s="11">
        <f>IF(OR(L20="",N20=""),"",L20+N20)</f>
        <v/>
      </c>
      <c r="P20" s="13" t="n"/>
      <c r="Q20" s="13" t="n"/>
      <c r="R20" s="4">
        <f>IF(C20="","",TEXT(C20,"MM/YYYY"))</f>
        <v/>
      </c>
      <c r="S20" s="14" t="n"/>
      <c r="T20" s="4">
        <f>IF(P20="","",IF(P20="Uhradená","OK","Čaká na úhradu"))</f>
        <v/>
      </c>
    </row>
    <row r="21" ht="22" customHeight="1">
      <c r="A21" s="15">
        <f>IF(B21="","",COUNTA($B$4:B21))</f>
        <v/>
      </c>
      <c r="B21" s="5" t="n"/>
      <c r="C21" s="6" t="n"/>
      <c r="D21" s="6" t="n"/>
      <c r="E21" s="6" t="n"/>
      <c r="F21" s="5" t="n"/>
      <c r="G21" s="16">
        <f>IF(F21="","",IFERROR(VLOOKUP(F21,'Číselníky a pokyny'!$A$8:$D$16,2,FALSE),""))</f>
        <v/>
      </c>
      <c r="H21" s="17">
        <f>IF(F21="","",IFERROR(VLOOKUP(F21,'Číselníky a pokyny'!$A$8:$D$16,3,FALSE),""))</f>
        <v/>
      </c>
      <c r="I21" s="5" t="n"/>
      <c r="J21" s="9" t="n"/>
      <c r="K21" s="10" t="n"/>
      <c r="L21" s="18">
        <f>IF(OR(J21="",K21=""),"",J21*K21)</f>
        <v/>
      </c>
      <c r="M21" s="12" t="n"/>
      <c r="N21" s="18">
        <f>IF(OR(L21="",M21=""),"",L21*M21)</f>
        <v/>
      </c>
      <c r="O21" s="18">
        <f>IF(OR(L21="",N21=""),"",L21+N21)</f>
        <v/>
      </c>
      <c r="P21" s="13" t="n"/>
      <c r="Q21" s="13" t="n"/>
      <c r="R21" s="15">
        <f>IF(C21="","",TEXT(C21,"MM/YYYY"))</f>
        <v/>
      </c>
      <c r="S21" s="14" t="n"/>
      <c r="T21" s="15">
        <f>IF(P21="","",IF(P21="Uhradená","OK","Čaká na úhradu"))</f>
        <v/>
      </c>
    </row>
    <row r="22" ht="22" customHeight="1">
      <c r="A22" s="4">
        <f>IF(B22="","",COUNTA($B$4:B22))</f>
        <v/>
      </c>
      <c r="B22" s="5" t="n"/>
      <c r="C22" s="6" t="n"/>
      <c r="D22" s="6" t="n"/>
      <c r="E22" s="6" t="n"/>
      <c r="F22" s="5" t="n"/>
      <c r="G22" s="7">
        <f>IF(F22="","",IFERROR(VLOOKUP(F22,'Číselníky a pokyny'!$A$8:$D$16,2,FALSE),""))</f>
        <v/>
      </c>
      <c r="H22" s="8">
        <f>IF(F22="","",IFERROR(VLOOKUP(F22,'Číselníky a pokyny'!$A$8:$D$16,3,FALSE),""))</f>
        <v/>
      </c>
      <c r="I22" s="5" t="n"/>
      <c r="J22" s="9" t="n"/>
      <c r="K22" s="10" t="n"/>
      <c r="L22" s="11">
        <f>IF(OR(J22="",K22=""),"",J22*K22)</f>
        <v/>
      </c>
      <c r="M22" s="12" t="n"/>
      <c r="N22" s="11">
        <f>IF(OR(L22="",M22=""),"",L22*M22)</f>
        <v/>
      </c>
      <c r="O22" s="11">
        <f>IF(OR(L22="",N22=""),"",L22+N22)</f>
        <v/>
      </c>
      <c r="P22" s="13" t="n"/>
      <c r="Q22" s="13" t="n"/>
      <c r="R22" s="4">
        <f>IF(C22="","",TEXT(C22,"MM/YYYY"))</f>
        <v/>
      </c>
      <c r="S22" s="14" t="n"/>
      <c r="T22" s="4">
        <f>IF(P22="","",IF(P22="Uhradená","OK","Čaká na úhradu"))</f>
        <v/>
      </c>
    </row>
    <row r="23" ht="22" customHeight="1">
      <c r="A23" s="15">
        <f>IF(B23="","",COUNTA($B$4:B23))</f>
        <v/>
      </c>
      <c r="B23" s="5" t="n"/>
      <c r="C23" s="6" t="n"/>
      <c r="D23" s="6" t="n"/>
      <c r="E23" s="6" t="n"/>
      <c r="F23" s="5" t="n"/>
      <c r="G23" s="16">
        <f>IF(F23="","",IFERROR(VLOOKUP(F23,'Číselníky a pokyny'!$A$8:$D$16,2,FALSE),""))</f>
        <v/>
      </c>
      <c r="H23" s="17">
        <f>IF(F23="","",IFERROR(VLOOKUP(F23,'Číselníky a pokyny'!$A$8:$D$16,3,FALSE),""))</f>
        <v/>
      </c>
      <c r="I23" s="5" t="n"/>
      <c r="J23" s="9" t="n"/>
      <c r="K23" s="10" t="n"/>
      <c r="L23" s="18">
        <f>IF(OR(J23="",K23=""),"",J23*K23)</f>
        <v/>
      </c>
      <c r="M23" s="12" t="n"/>
      <c r="N23" s="18">
        <f>IF(OR(L23="",M23=""),"",L23*M23)</f>
        <v/>
      </c>
      <c r="O23" s="18">
        <f>IF(OR(L23="",N23=""),"",L23+N23)</f>
        <v/>
      </c>
      <c r="P23" s="13" t="n"/>
      <c r="Q23" s="13" t="n"/>
      <c r="R23" s="15">
        <f>IF(C23="","",TEXT(C23,"MM/YYYY"))</f>
        <v/>
      </c>
      <c r="S23" s="14" t="n"/>
      <c r="T23" s="15">
        <f>IF(P23="","",IF(P23="Uhradená","OK","Čaká na úhradu"))</f>
        <v/>
      </c>
    </row>
    <row r="24" ht="22" customHeight="1">
      <c r="A24" s="4">
        <f>IF(B24="","",COUNTA($B$4:B24))</f>
        <v/>
      </c>
      <c r="B24" s="5" t="n"/>
      <c r="C24" s="6" t="n"/>
      <c r="D24" s="6" t="n"/>
      <c r="E24" s="6" t="n"/>
      <c r="F24" s="5" t="n"/>
      <c r="G24" s="7">
        <f>IF(F24="","",IFERROR(VLOOKUP(F24,'Číselníky a pokyny'!$A$8:$D$16,2,FALSE),""))</f>
        <v/>
      </c>
      <c r="H24" s="8">
        <f>IF(F24="","",IFERROR(VLOOKUP(F24,'Číselníky a pokyny'!$A$8:$D$16,3,FALSE),""))</f>
        <v/>
      </c>
      <c r="I24" s="5" t="n"/>
      <c r="J24" s="9" t="n"/>
      <c r="K24" s="10" t="n"/>
      <c r="L24" s="11">
        <f>IF(OR(J24="",K24=""),"",J24*K24)</f>
        <v/>
      </c>
      <c r="M24" s="12" t="n"/>
      <c r="N24" s="11">
        <f>IF(OR(L24="",M24=""),"",L24*M24)</f>
        <v/>
      </c>
      <c r="O24" s="11">
        <f>IF(OR(L24="",N24=""),"",L24+N24)</f>
        <v/>
      </c>
      <c r="P24" s="13" t="n"/>
      <c r="Q24" s="13" t="n"/>
      <c r="R24" s="4">
        <f>IF(C24="","",TEXT(C24,"MM/YYYY"))</f>
        <v/>
      </c>
      <c r="S24" s="14" t="n"/>
      <c r="T24" s="4">
        <f>IF(P24="","",IF(P24="Uhradená","OK","Čaká na úhradu"))</f>
        <v/>
      </c>
    </row>
    <row r="25" ht="22" customHeight="1">
      <c r="A25" s="15">
        <f>IF(B25="","",COUNTA($B$4:B25))</f>
        <v/>
      </c>
      <c r="B25" s="5" t="n"/>
      <c r="C25" s="6" t="n"/>
      <c r="D25" s="6" t="n"/>
      <c r="E25" s="6" t="n"/>
      <c r="F25" s="5" t="n"/>
      <c r="G25" s="16">
        <f>IF(F25="","",IFERROR(VLOOKUP(F25,'Číselníky a pokyny'!$A$8:$D$16,2,FALSE),""))</f>
        <v/>
      </c>
      <c r="H25" s="17">
        <f>IF(F25="","",IFERROR(VLOOKUP(F25,'Číselníky a pokyny'!$A$8:$D$16,3,FALSE),""))</f>
        <v/>
      </c>
      <c r="I25" s="5" t="n"/>
      <c r="J25" s="9" t="n"/>
      <c r="K25" s="10" t="n"/>
      <c r="L25" s="18">
        <f>IF(OR(J25="",K25=""),"",J25*K25)</f>
        <v/>
      </c>
      <c r="M25" s="12" t="n"/>
      <c r="N25" s="18">
        <f>IF(OR(L25="",M25=""),"",L25*M25)</f>
        <v/>
      </c>
      <c r="O25" s="18">
        <f>IF(OR(L25="",N25=""),"",L25+N25)</f>
        <v/>
      </c>
      <c r="P25" s="13" t="n"/>
      <c r="Q25" s="13" t="n"/>
      <c r="R25" s="15">
        <f>IF(C25="","",TEXT(C25,"MM/YYYY"))</f>
        <v/>
      </c>
      <c r="S25" s="14" t="n"/>
      <c r="T25" s="15">
        <f>IF(P25="","",IF(P25="Uhradená","OK","Čaká na úhradu"))</f>
        <v/>
      </c>
    </row>
    <row r="26" ht="22" customHeight="1">
      <c r="A26" s="4">
        <f>IF(B26="","",COUNTA($B$4:B26))</f>
        <v/>
      </c>
      <c r="B26" s="5" t="n"/>
      <c r="C26" s="6" t="n"/>
      <c r="D26" s="6" t="n"/>
      <c r="E26" s="6" t="n"/>
      <c r="F26" s="5" t="n"/>
      <c r="G26" s="7">
        <f>IF(F26="","",IFERROR(VLOOKUP(F26,'Číselníky a pokyny'!$A$8:$D$16,2,FALSE),""))</f>
        <v/>
      </c>
      <c r="H26" s="8">
        <f>IF(F26="","",IFERROR(VLOOKUP(F26,'Číselníky a pokyny'!$A$8:$D$16,3,FALSE),""))</f>
        <v/>
      </c>
      <c r="I26" s="5" t="n"/>
      <c r="J26" s="9" t="n"/>
      <c r="K26" s="10" t="n"/>
      <c r="L26" s="11">
        <f>IF(OR(J26="",K26=""),"",J26*K26)</f>
        <v/>
      </c>
      <c r="M26" s="12" t="n"/>
      <c r="N26" s="11">
        <f>IF(OR(L26="",M26=""),"",L26*M26)</f>
        <v/>
      </c>
      <c r="O26" s="11">
        <f>IF(OR(L26="",N26=""),"",L26+N26)</f>
        <v/>
      </c>
      <c r="P26" s="13" t="n"/>
      <c r="Q26" s="13" t="n"/>
      <c r="R26" s="4">
        <f>IF(C26="","",TEXT(C26,"MM/YYYY"))</f>
        <v/>
      </c>
      <c r="S26" s="14" t="n"/>
      <c r="T26" s="4">
        <f>IF(P26="","",IF(P26="Uhradená","OK","Čaká na úhradu"))</f>
        <v/>
      </c>
    </row>
    <row r="27" ht="22" customHeight="1">
      <c r="A27" s="15">
        <f>IF(B27="","",COUNTA($B$4:B27))</f>
        <v/>
      </c>
      <c r="B27" s="5" t="n"/>
      <c r="C27" s="6" t="n"/>
      <c r="D27" s="6" t="n"/>
      <c r="E27" s="6" t="n"/>
      <c r="F27" s="5" t="n"/>
      <c r="G27" s="16">
        <f>IF(F27="","",IFERROR(VLOOKUP(F27,'Číselníky a pokyny'!$A$8:$D$16,2,FALSE),""))</f>
        <v/>
      </c>
      <c r="H27" s="17">
        <f>IF(F27="","",IFERROR(VLOOKUP(F27,'Číselníky a pokyny'!$A$8:$D$16,3,FALSE),""))</f>
        <v/>
      </c>
      <c r="I27" s="5" t="n"/>
      <c r="J27" s="9" t="n"/>
      <c r="K27" s="10" t="n"/>
      <c r="L27" s="18">
        <f>IF(OR(J27="",K27=""),"",J27*K27)</f>
        <v/>
      </c>
      <c r="M27" s="12" t="n"/>
      <c r="N27" s="18">
        <f>IF(OR(L27="",M27=""),"",L27*M27)</f>
        <v/>
      </c>
      <c r="O27" s="18">
        <f>IF(OR(L27="",N27=""),"",L27+N27)</f>
        <v/>
      </c>
      <c r="P27" s="13" t="n"/>
      <c r="Q27" s="13" t="n"/>
      <c r="R27" s="15">
        <f>IF(C27="","",TEXT(C27,"MM/YYYY"))</f>
        <v/>
      </c>
      <c r="S27" s="14" t="n"/>
      <c r="T27" s="15">
        <f>IF(P27="","",IF(P27="Uhradená","OK","Čaká na úhradu"))</f>
        <v/>
      </c>
    </row>
    <row r="28" ht="22" customHeight="1">
      <c r="A28" s="4">
        <f>IF(B28="","",COUNTA($B$4:B28))</f>
        <v/>
      </c>
      <c r="B28" s="5" t="n"/>
      <c r="C28" s="6" t="n"/>
      <c r="D28" s="6" t="n"/>
      <c r="E28" s="6" t="n"/>
      <c r="F28" s="5" t="n"/>
      <c r="G28" s="7">
        <f>IF(F28="","",IFERROR(VLOOKUP(F28,'Číselníky a pokyny'!$A$8:$D$16,2,FALSE),""))</f>
        <v/>
      </c>
      <c r="H28" s="8">
        <f>IF(F28="","",IFERROR(VLOOKUP(F28,'Číselníky a pokyny'!$A$8:$D$16,3,FALSE),""))</f>
        <v/>
      </c>
      <c r="I28" s="5" t="n"/>
      <c r="J28" s="9" t="n"/>
      <c r="K28" s="10" t="n"/>
      <c r="L28" s="11">
        <f>IF(OR(J28="",K28=""),"",J28*K28)</f>
        <v/>
      </c>
      <c r="M28" s="12" t="n"/>
      <c r="N28" s="11">
        <f>IF(OR(L28="",M28=""),"",L28*M28)</f>
        <v/>
      </c>
      <c r="O28" s="11">
        <f>IF(OR(L28="",N28=""),"",L28+N28)</f>
        <v/>
      </c>
      <c r="P28" s="13" t="n"/>
      <c r="Q28" s="13" t="n"/>
      <c r="R28" s="4">
        <f>IF(C28="","",TEXT(C28,"MM/YYYY"))</f>
        <v/>
      </c>
      <c r="S28" s="14" t="n"/>
      <c r="T28" s="4">
        <f>IF(P28="","",IF(P28="Uhradená","OK","Čaká na úhradu"))</f>
        <v/>
      </c>
    </row>
    <row r="29" ht="22" customHeight="1">
      <c r="A29" s="15">
        <f>IF(B29="","",COUNTA($B$4:B29))</f>
        <v/>
      </c>
      <c r="B29" s="5" t="n"/>
      <c r="C29" s="6" t="n"/>
      <c r="D29" s="6" t="n"/>
      <c r="E29" s="6" t="n"/>
      <c r="F29" s="5" t="n"/>
      <c r="G29" s="16">
        <f>IF(F29="","",IFERROR(VLOOKUP(F29,'Číselníky a pokyny'!$A$8:$D$16,2,FALSE),""))</f>
        <v/>
      </c>
      <c r="H29" s="17">
        <f>IF(F29="","",IFERROR(VLOOKUP(F29,'Číselníky a pokyny'!$A$8:$D$16,3,FALSE),""))</f>
        <v/>
      </c>
      <c r="I29" s="5" t="n"/>
      <c r="J29" s="9" t="n"/>
      <c r="K29" s="10" t="n"/>
      <c r="L29" s="18">
        <f>IF(OR(J29="",K29=""),"",J29*K29)</f>
        <v/>
      </c>
      <c r="M29" s="12" t="n"/>
      <c r="N29" s="18">
        <f>IF(OR(L29="",M29=""),"",L29*M29)</f>
        <v/>
      </c>
      <c r="O29" s="18">
        <f>IF(OR(L29="",N29=""),"",L29+N29)</f>
        <v/>
      </c>
      <c r="P29" s="13" t="n"/>
      <c r="Q29" s="13" t="n"/>
      <c r="R29" s="15">
        <f>IF(C29="","",TEXT(C29,"MM/YYYY"))</f>
        <v/>
      </c>
      <c r="S29" s="14" t="n"/>
      <c r="T29" s="15">
        <f>IF(P29="","",IF(P29="Uhradená","OK","Čaká na úhradu"))</f>
        <v/>
      </c>
    </row>
    <row r="30" ht="22" customHeight="1">
      <c r="A30" s="4">
        <f>IF(B30="","",COUNTA($B$4:B30))</f>
        <v/>
      </c>
      <c r="B30" s="5" t="n"/>
      <c r="C30" s="6" t="n"/>
      <c r="D30" s="6" t="n"/>
      <c r="E30" s="6" t="n"/>
      <c r="F30" s="5" t="n"/>
      <c r="G30" s="7">
        <f>IF(F30="","",IFERROR(VLOOKUP(F30,'Číselníky a pokyny'!$A$8:$D$16,2,FALSE),""))</f>
        <v/>
      </c>
      <c r="H30" s="8">
        <f>IF(F30="","",IFERROR(VLOOKUP(F30,'Číselníky a pokyny'!$A$8:$D$16,3,FALSE),""))</f>
        <v/>
      </c>
      <c r="I30" s="5" t="n"/>
      <c r="J30" s="9" t="n"/>
      <c r="K30" s="10" t="n"/>
      <c r="L30" s="11">
        <f>IF(OR(J30="",K30=""),"",J30*K30)</f>
        <v/>
      </c>
      <c r="M30" s="12" t="n"/>
      <c r="N30" s="11">
        <f>IF(OR(L30="",M30=""),"",L30*M30)</f>
        <v/>
      </c>
      <c r="O30" s="11">
        <f>IF(OR(L30="",N30=""),"",L30+N30)</f>
        <v/>
      </c>
      <c r="P30" s="13" t="n"/>
      <c r="Q30" s="13" t="n"/>
      <c r="R30" s="4">
        <f>IF(C30="","",TEXT(C30,"MM/YYYY"))</f>
        <v/>
      </c>
      <c r="S30" s="14" t="n"/>
      <c r="T30" s="4">
        <f>IF(P30="","",IF(P30="Uhradená","OK","Čaká na úhradu"))</f>
        <v/>
      </c>
    </row>
    <row r="31" ht="22" customHeight="1">
      <c r="A31" s="15">
        <f>IF(B31="","",COUNTA($B$4:B31))</f>
        <v/>
      </c>
      <c r="B31" s="5" t="n"/>
      <c r="C31" s="6" t="n"/>
      <c r="D31" s="6" t="n"/>
      <c r="E31" s="6" t="n"/>
      <c r="F31" s="5" t="n"/>
      <c r="G31" s="16">
        <f>IF(F31="","",IFERROR(VLOOKUP(F31,'Číselníky a pokyny'!$A$8:$D$16,2,FALSE),""))</f>
        <v/>
      </c>
      <c r="H31" s="17">
        <f>IF(F31="","",IFERROR(VLOOKUP(F31,'Číselníky a pokyny'!$A$8:$D$16,3,FALSE),""))</f>
        <v/>
      </c>
      <c r="I31" s="5" t="n"/>
      <c r="J31" s="9" t="n"/>
      <c r="K31" s="10" t="n"/>
      <c r="L31" s="18">
        <f>IF(OR(J31="",K31=""),"",J31*K31)</f>
        <v/>
      </c>
      <c r="M31" s="12" t="n"/>
      <c r="N31" s="18">
        <f>IF(OR(L31="",M31=""),"",L31*M31)</f>
        <v/>
      </c>
      <c r="O31" s="18">
        <f>IF(OR(L31="",N31=""),"",L31+N31)</f>
        <v/>
      </c>
      <c r="P31" s="13" t="n"/>
      <c r="Q31" s="13" t="n"/>
      <c r="R31" s="15">
        <f>IF(C31="","",TEXT(C31,"MM/YYYY"))</f>
        <v/>
      </c>
      <c r="S31" s="14" t="n"/>
      <c r="T31" s="15">
        <f>IF(P31="","",IF(P31="Uhradená","OK","Čaká na úhradu"))</f>
        <v/>
      </c>
    </row>
    <row r="32" ht="22" customHeight="1">
      <c r="A32" s="4">
        <f>IF(B32="","",COUNTA($B$4:B32))</f>
        <v/>
      </c>
      <c r="B32" s="5" t="n"/>
      <c r="C32" s="6" t="n"/>
      <c r="D32" s="6" t="n"/>
      <c r="E32" s="6" t="n"/>
      <c r="F32" s="5" t="n"/>
      <c r="G32" s="7">
        <f>IF(F32="","",IFERROR(VLOOKUP(F32,'Číselníky a pokyny'!$A$8:$D$16,2,FALSE),""))</f>
        <v/>
      </c>
      <c r="H32" s="8">
        <f>IF(F32="","",IFERROR(VLOOKUP(F32,'Číselníky a pokyny'!$A$8:$D$16,3,FALSE),""))</f>
        <v/>
      </c>
      <c r="I32" s="5" t="n"/>
      <c r="J32" s="9" t="n"/>
      <c r="K32" s="10" t="n"/>
      <c r="L32" s="11">
        <f>IF(OR(J32="",K32=""),"",J32*K32)</f>
        <v/>
      </c>
      <c r="M32" s="12" t="n"/>
      <c r="N32" s="11">
        <f>IF(OR(L32="",M32=""),"",L32*M32)</f>
        <v/>
      </c>
      <c r="O32" s="11">
        <f>IF(OR(L32="",N32=""),"",L32+N32)</f>
        <v/>
      </c>
      <c r="P32" s="13" t="n"/>
      <c r="Q32" s="13" t="n"/>
      <c r="R32" s="4">
        <f>IF(C32="","",TEXT(C32,"MM/YYYY"))</f>
        <v/>
      </c>
      <c r="S32" s="14" t="n"/>
      <c r="T32" s="4">
        <f>IF(P32="","",IF(P32="Uhradená","OK","Čaká na úhradu"))</f>
        <v/>
      </c>
    </row>
    <row r="33" ht="22" customHeight="1">
      <c r="A33" s="15">
        <f>IF(B33="","",COUNTA($B$4:B33))</f>
        <v/>
      </c>
      <c r="B33" s="5" t="n"/>
      <c r="C33" s="6" t="n"/>
      <c r="D33" s="6" t="n"/>
      <c r="E33" s="6" t="n"/>
      <c r="F33" s="5" t="n"/>
      <c r="G33" s="16">
        <f>IF(F33="","",IFERROR(VLOOKUP(F33,'Číselníky a pokyny'!$A$8:$D$16,2,FALSE),""))</f>
        <v/>
      </c>
      <c r="H33" s="17">
        <f>IF(F33="","",IFERROR(VLOOKUP(F33,'Číselníky a pokyny'!$A$8:$D$16,3,FALSE),""))</f>
        <v/>
      </c>
      <c r="I33" s="5" t="n"/>
      <c r="J33" s="9" t="n"/>
      <c r="K33" s="10" t="n"/>
      <c r="L33" s="18">
        <f>IF(OR(J33="",K33=""),"",J33*K33)</f>
        <v/>
      </c>
      <c r="M33" s="12" t="n"/>
      <c r="N33" s="18">
        <f>IF(OR(L33="",M33=""),"",L33*M33)</f>
        <v/>
      </c>
      <c r="O33" s="18">
        <f>IF(OR(L33="",N33=""),"",L33+N33)</f>
        <v/>
      </c>
      <c r="P33" s="13" t="n"/>
      <c r="Q33" s="13" t="n"/>
      <c r="R33" s="15">
        <f>IF(C33="","",TEXT(C33,"MM/YYYY"))</f>
        <v/>
      </c>
      <c r="S33" s="14" t="n"/>
      <c r="T33" s="15">
        <f>IF(P33="","",IF(P33="Uhradená","OK","Čaká na úhradu"))</f>
        <v/>
      </c>
    </row>
    <row r="34" ht="22" customHeight="1">
      <c r="A34" s="4">
        <f>IF(B34="","",COUNTA($B$4:B34))</f>
        <v/>
      </c>
      <c r="B34" s="5" t="n"/>
      <c r="C34" s="6" t="n"/>
      <c r="D34" s="6" t="n"/>
      <c r="E34" s="6" t="n"/>
      <c r="F34" s="5" t="n"/>
      <c r="G34" s="7">
        <f>IF(F34="","",IFERROR(VLOOKUP(F34,'Číselníky a pokyny'!$A$8:$D$16,2,FALSE),""))</f>
        <v/>
      </c>
      <c r="H34" s="8">
        <f>IF(F34="","",IFERROR(VLOOKUP(F34,'Číselníky a pokyny'!$A$8:$D$16,3,FALSE),""))</f>
        <v/>
      </c>
      <c r="I34" s="5" t="n"/>
      <c r="J34" s="9" t="n"/>
      <c r="K34" s="10" t="n"/>
      <c r="L34" s="11">
        <f>IF(OR(J34="",K34=""),"",J34*K34)</f>
        <v/>
      </c>
      <c r="M34" s="12" t="n"/>
      <c r="N34" s="11">
        <f>IF(OR(L34="",M34=""),"",L34*M34)</f>
        <v/>
      </c>
      <c r="O34" s="11">
        <f>IF(OR(L34="",N34=""),"",L34+N34)</f>
        <v/>
      </c>
      <c r="P34" s="13" t="n"/>
      <c r="Q34" s="13" t="n"/>
      <c r="R34" s="4">
        <f>IF(C34="","",TEXT(C34,"MM/YYYY"))</f>
        <v/>
      </c>
      <c r="S34" s="14" t="n"/>
      <c r="T34" s="4">
        <f>IF(P34="","",IF(P34="Uhradená","OK","Čaká na úhradu"))</f>
        <v/>
      </c>
    </row>
    <row r="35" ht="22" customHeight="1">
      <c r="A35" s="15">
        <f>IF(B35="","",COUNTA($B$4:B35))</f>
        <v/>
      </c>
      <c r="B35" s="5" t="n"/>
      <c r="C35" s="6" t="n"/>
      <c r="D35" s="6" t="n"/>
      <c r="E35" s="6" t="n"/>
      <c r="F35" s="5" t="n"/>
      <c r="G35" s="16">
        <f>IF(F35="","",IFERROR(VLOOKUP(F35,'Číselníky a pokyny'!$A$8:$D$16,2,FALSE),""))</f>
        <v/>
      </c>
      <c r="H35" s="17">
        <f>IF(F35="","",IFERROR(VLOOKUP(F35,'Číselníky a pokyny'!$A$8:$D$16,3,FALSE),""))</f>
        <v/>
      </c>
      <c r="I35" s="5" t="n"/>
      <c r="J35" s="9" t="n"/>
      <c r="K35" s="10" t="n"/>
      <c r="L35" s="18">
        <f>IF(OR(J35="",K35=""),"",J35*K35)</f>
        <v/>
      </c>
      <c r="M35" s="12" t="n"/>
      <c r="N35" s="18">
        <f>IF(OR(L35="",M35=""),"",L35*M35)</f>
        <v/>
      </c>
      <c r="O35" s="18">
        <f>IF(OR(L35="",N35=""),"",L35+N35)</f>
        <v/>
      </c>
      <c r="P35" s="13" t="n"/>
      <c r="Q35" s="13" t="n"/>
      <c r="R35" s="15">
        <f>IF(C35="","",TEXT(C35,"MM/YYYY"))</f>
        <v/>
      </c>
      <c r="S35" s="14" t="n"/>
      <c r="T35" s="15">
        <f>IF(P35="","",IF(P35="Uhradená","OK","Čaká na úhradu"))</f>
        <v/>
      </c>
    </row>
    <row r="36" ht="22" customHeight="1">
      <c r="A36" s="4">
        <f>IF(B36="","",COUNTA($B$4:B36))</f>
        <v/>
      </c>
      <c r="B36" s="5" t="n"/>
      <c r="C36" s="6" t="n"/>
      <c r="D36" s="6" t="n"/>
      <c r="E36" s="6" t="n"/>
      <c r="F36" s="5" t="n"/>
      <c r="G36" s="7">
        <f>IF(F36="","",IFERROR(VLOOKUP(F36,'Číselníky a pokyny'!$A$8:$D$16,2,FALSE),""))</f>
        <v/>
      </c>
      <c r="H36" s="8">
        <f>IF(F36="","",IFERROR(VLOOKUP(F36,'Číselníky a pokyny'!$A$8:$D$16,3,FALSE),""))</f>
        <v/>
      </c>
      <c r="I36" s="5" t="n"/>
      <c r="J36" s="9" t="n"/>
      <c r="K36" s="10" t="n"/>
      <c r="L36" s="11">
        <f>IF(OR(J36="",K36=""),"",J36*K36)</f>
        <v/>
      </c>
      <c r="M36" s="12" t="n"/>
      <c r="N36" s="11">
        <f>IF(OR(L36="",M36=""),"",L36*M36)</f>
        <v/>
      </c>
      <c r="O36" s="11">
        <f>IF(OR(L36="",N36=""),"",L36+N36)</f>
        <v/>
      </c>
      <c r="P36" s="13" t="n"/>
      <c r="Q36" s="13" t="n"/>
      <c r="R36" s="4">
        <f>IF(C36="","",TEXT(C36,"MM/YYYY"))</f>
        <v/>
      </c>
      <c r="S36" s="14" t="n"/>
      <c r="T36" s="4">
        <f>IF(P36="","",IF(P36="Uhradená","OK","Čaká na úhradu"))</f>
        <v/>
      </c>
    </row>
    <row r="37" ht="22" customHeight="1">
      <c r="A37" s="15">
        <f>IF(B37="","",COUNTA($B$4:B37))</f>
        <v/>
      </c>
      <c r="B37" s="5" t="n"/>
      <c r="C37" s="6" t="n"/>
      <c r="D37" s="6" t="n"/>
      <c r="E37" s="6" t="n"/>
      <c r="F37" s="5" t="n"/>
      <c r="G37" s="16">
        <f>IF(F37="","",IFERROR(VLOOKUP(F37,'Číselníky a pokyny'!$A$8:$D$16,2,FALSE),""))</f>
        <v/>
      </c>
      <c r="H37" s="17">
        <f>IF(F37="","",IFERROR(VLOOKUP(F37,'Číselníky a pokyny'!$A$8:$D$16,3,FALSE),""))</f>
        <v/>
      </c>
      <c r="I37" s="5" t="n"/>
      <c r="J37" s="9" t="n"/>
      <c r="K37" s="10" t="n"/>
      <c r="L37" s="18">
        <f>IF(OR(J37="",K37=""),"",J37*K37)</f>
        <v/>
      </c>
      <c r="M37" s="12" t="n"/>
      <c r="N37" s="18">
        <f>IF(OR(L37="",M37=""),"",L37*M37)</f>
        <v/>
      </c>
      <c r="O37" s="18">
        <f>IF(OR(L37="",N37=""),"",L37+N37)</f>
        <v/>
      </c>
      <c r="P37" s="13" t="n"/>
      <c r="Q37" s="13" t="n"/>
      <c r="R37" s="15">
        <f>IF(C37="","",TEXT(C37,"MM/YYYY"))</f>
        <v/>
      </c>
      <c r="S37" s="14" t="n"/>
      <c r="T37" s="15">
        <f>IF(P37="","",IF(P37="Uhradená","OK","Čaká na úhradu"))</f>
        <v/>
      </c>
    </row>
    <row r="38" ht="22" customHeight="1">
      <c r="A38" s="4">
        <f>IF(B38="","",COUNTA($B$4:B38))</f>
        <v/>
      </c>
      <c r="B38" s="5" t="n"/>
      <c r="C38" s="6" t="n"/>
      <c r="D38" s="6" t="n"/>
      <c r="E38" s="6" t="n"/>
      <c r="F38" s="5" t="n"/>
      <c r="G38" s="7">
        <f>IF(F38="","",IFERROR(VLOOKUP(F38,'Číselníky a pokyny'!$A$8:$D$16,2,FALSE),""))</f>
        <v/>
      </c>
      <c r="H38" s="8">
        <f>IF(F38="","",IFERROR(VLOOKUP(F38,'Číselníky a pokyny'!$A$8:$D$16,3,FALSE),""))</f>
        <v/>
      </c>
      <c r="I38" s="5" t="n"/>
      <c r="J38" s="9" t="n"/>
      <c r="K38" s="10" t="n"/>
      <c r="L38" s="11">
        <f>IF(OR(J38="",K38=""),"",J38*K38)</f>
        <v/>
      </c>
      <c r="M38" s="12" t="n"/>
      <c r="N38" s="11">
        <f>IF(OR(L38="",M38=""),"",L38*M38)</f>
        <v/>
      </c>
      <c r="O38" s="11">
        <f>IF(OR(L38="",N38=""),"",L38+N38)</f>
        <v/>
      </c>
      <c r="P38" s="13" t="n"/>
      <c r="Q38" s="13" t="n"/>
      <c r="R38" s="4">
        <f>IF(C38="","",TEXT(C38,"MM/YYYY"))</f>
        <v/>
      </c>
      <c r="S38" s="14" t="n"/>
      <c r="T38" s="4">
        <f>IF(P38="","",IF(P38="Uhradená","OK","Čaká na úhradu"))</f>
        <v/>
      </c>
    </row>
    <row r="39" ht="22" customHeight="1">
      <c r="A39" s="15">
        <f>IF(B39="","",COUNTA($B$4:B39))</f>
        <v/>
      </c>
      <c r="B39" s="5" t="n"/>
      <c r="C39" s="6" t="n"/>
      <c r="D39" s="6" t="n"/>
      <c r="E39" s="6" t="n"/>
      <c r="F39" s="5" t="n"/>
      <c r="G39" s="16">
        <f>IF(F39="","",IFERROR(VLOOKUP(F39,'Číselníky a pokyny'!$A$8:$D$16,2,FALSE),""))</f>
        <v/>
      </c>
      <c r="H39" s="17">
        <f>IF(F39="","",IFERROR(VLOOKUP(F39,'Číselníky a pokyny'!$A$8:$D$16,3,FALSE),""))</f>
        <v/>
      </c>
      <c r="I39" s="5" t="n"/>
      <c r="J39" s="9" t="n"/>
      <c r="K39" s="10" t="n"/>
      <c r="L39" s="18">
        <f>IF(OR(J39="",K39=""),"",J39*K39)</f>
        <v/>
      </c>
      <c r="M39" s="12" t="n"/>
      <c r="N39" s="18">
        <f>IF(OR(L39="",M39=""),"",L39*M39)</f>
        <v/>
      </c>
      <c r="O39" s="18">
        <f>IF(OR(L39="",N39=""),"",L39+N39)</f>
        <v/>
      </c>
      <c r="P39" s="13" t="n"/>
      <c r="Q39" s="13" t="n"/>
      <c r="R39" s="15">
        <f>IF(C39="","",TEXT(C39,"MM/YYYY"))</f>
        <v/>
      </c>
      <c r="S39" s="14" t="n"/>
      <c r="T39" s="15">
        <f>IF(P39="","",IF(P39="Uhradená","OK","Čaká na úhradu"))</f>
        <v/>
      </c>
    </row>
    <row r="40" ht="22" customHeight="1">
      <c r="A40" s="4">
        <f>IF(B40="","",COUNTA($B$4:B40))</f>
        <v/>
      </c>
      <c r="B40" s="5" t="n"/>
      <c r="C40" s="6" t="n"/>
      <c r="D40" s="6" t="n"/>
      <c r="E40" s="6" t="n"/>
      <c r="F40" s="5" t="n"/>
      <c r="G40" s="7">
        <f>IF(F40="","",IFERROR(VLOOKUP(F40,'Číselníky a pokyny'!$A$8:$D$16,2,FALSE),""))</f>
        <v/>
      </c>
      <c r="H40" s="8">
        <f>IF(F40="","",IFERROR(VLOOKUP(F40,'Číselníky a pokyny'!$A$8:$D$16,3,FALSE),""))</f>
        <v/>
      </c>
      <c r="I40" s="5" t="n"/>
      <c r="J40" s="9" t="n"/>
      <c r="K40" s="10" t="n"/>
      <c r="L40" s="11">
        <f>IF(OR(J40="",K40=""),"",J40*K40)</f>
        <v/>
      </c>
      <c r="M40" s="12" t="n"/>
      <c r="N40" s="11">
        <f>IF(OR(L40="",M40=""),"",L40*M40)</f>
        <v/>
      </c>
      <c r="O40" s="11">
        <f>IF(OR(L40="",N40=""),"",L40+N40)</f>
        <v/>
      </c>
      <c r="P40" s="13" t="n"/>
      <c r="Q40" s="13" t="n"/>
      <c r="R40" s="4">
        <f>IF(C40="","",TEXT(C40,"MM/YYYY"))</f>
        <v/>
      </c>
      <c r="S40" s="14" t="n"/>
      <c r="T40" s="4">
        <f>IF(P40="","",IF(P40="Uhradená","OK","Čaká na úhradu"))</f>
        <v/>
      </c>
    </row>
    <row r="41" ht="22" customHeight="1">
      <c r="A41" s="15">
        <f>IF(B41="","",COUNTA($B$4:B41))</f>
        <v/>
      </c>
      <c r="B41" s="5" t="n"/>
      <c r="C41" s="6" t="n"/>
      <c r="D41" s="6" t="n"/>
      <c r="E41" s="6" t="n"/>
      <c r="F41" s="5" t="n"/>
      <c r="G41" s="16">
        <f>IF(F41="","",IFERROR(VLOOKUP(F41,'Číselníky a pokyny'!$A$8:$D$16,2,FALSE),""))</f>
        <v/>
      </c>
      <c r="H41" s="17">
        <f>IF(F41="","",IFERROR(VLOOKUP(F41,'Číselníky a pokyny'!$A$8:$D$16,3,FALSE),""))</f>
        <v/>
      </c>
      <c r="I41" s="5" t="n"/>
      <c r="J41" s="9" t="n"/>
      <c r="K41" s="10" t="n"/>
      <c r="L41" s="18">
        <f>IF(OR(J41="",K41=""),"",J41*K41)</f>
        <v/>
      </c>
      <c r="M41" s="12" t="n"/>
      <c r="N41" s="18">
        <f>IF(OR(L41="",M41=""),"",L41*M41)</f>
        <v/>
      </c>
      <c r="O41" s="18">
        <f>IF(OR(L41="",N41=""),"",L41+N41)</f>
        <v/>
      </c>
      <c r="P41" s="13" t="n"/>
      <c r="Q41" s="13" t="n"/>
      <c r="R41" s="15">
        <f>IF(C41="","",TEXT(C41,"MM/YYYY"))</f>
        <v/>
      </c>
      <c r="S41" s="14" t="n"/>
      <c r="T41" s="15">
        <f>IF(P41="","",IF(P41="Uhradená","OK","Čaká na úhradu"))</f>
        <v/>
      </c>
    </row>
    <row r="42" ht="22" customHeight="1">
      <c r="A42" s="4">
        <f>IF(B42="","",COUNTA($B$4:B42))</f>
        <v/>
      </c>
      <c r="B42" s="5" t="n"/>
      <c r="C42" s="6" t="n"/>
      <c r="D42" s="6" t="n"/>
      <c r="E42" s="6" t="n"/>
      <c r="F42" s="5" t="n"/>
      <c r="G42" s="7">
        <f>IF(F42="","",IFERROR(VLOOKUP(F42,'Číselníky a pokyny'!$A$8:$D$16,2,FALSE),""))</f>
        <v/>
      </c>
      <c r="H42" s="8">
        <f>IF(F42="","",IFERROR(VLOOKUP(F42,'Číselníky a pokyny'!$A$8:$D$16,3,FALSE),""))</f>
        <v/>
      </c>
      <c r="I42" s="5" t="n"/>
      <c r="J42" s="9" t="n"/>
      <c r="K42" s="10" t="n"/>
      <c r="L42" s="11">
        <f>IF(OR(J42="",K42=""),"",J42*K42)</f>
        <v/>
      </c>
      <c r="M42" s="12" t="n"/>
      <c r="N42" s="11">
        <f>IF(OR(L42="",M42=""),"",L42*M42)</f>
        <v/>
      </c>
      <c r="O42" s="11">
        <f>IF(OR(L42="",N42=""),"",L42+N42)</f>
        <v/>
      </c>
      <c r="P42" s="13" t="n"/>
      <c r="Q42" s="13" t="n"/>
      <c r="R42" s="4">
        <f>IF(C42="","",TEXT(C42,"MM/YYYY"))</f>
        <v/>
      </c>
      <c r="S42" s="14" t="n"/>
      <c r="T42" s="4">
        <f>IF(P42="","",IF(P42="Uhradená","OK","Čaká na úhradu"))</f>
        <v/>
      </c>
    </row>
    <row r="43" ht="22" customHeight="1">
      <c r="A43" s="15">
        <f>IF(B43="","",COUNTA($B$4:B43))</f>
        <v/>
      </c>
      <c r="B43" s="5" t="n"/>
      <c r="C43" s="6" t="n"/>
      <c r="D43" s="6" t="n"/>
      <c r="E43" s="6" t="n"/>
      <c r="F43" s="5" t="n"/>
      <c r="G43" s="16">
        <f>IF(F43="","",IFERROR(VLOOKUP(F43,'Číselníky a pokyny'!$A$8:$D$16,2,FALSE),""))</f>
        <v/>
      </c>
      <c r="H43" s="17">
        <f>IF(F43="","",IFERROR(VLOOKUP(F43,'Číselníky a pokyny'!$A$8:$D$16,3,FALSE),""))</f>
        <v/>
      </c>
      <c r="I43" s="5" t="n"/>
      <c r="J43" s="9" t="n"/>
      <c r="K43" s="10" t="n"/>
      <c r="L43" s="18">
        <f>IF(OR(J43="",K43=""),"",J43*K43)</f>
        <v/>
      </c>
      <c r="M43" s="12" t="n"/>
      <c r="N43" s="18">
        <f>IF(OR(L43="",M43=""),"",L43*M43)</f>
        <v/>
      </c>
      <c r="O43" s="18">
        <f>IF(OR(L43="",N43=""),"",L43+N43)</f>
        <v/>
      </c>
      <c r="P43" s="13" t="n"/>
      <c r="Q43" s="13" t="n"/>
      <c r="R43" s="15">
        <f>IF(C43="","",TEXT(C43,"MM/YYYY"))</f>
        <v/>
      </c>
      <c r="S43" s="14" t="n"/>
      <c r="T43" s="15">
        <f>IF(P43="","",IF(P43="Uhradená","OK","Čaká na úhradu"))</f>
        <v/>
      </c>
    </row>
    <row r="44" ht="22" customHeight="1">
      <c r="A44" s="4">
        <f>IF(B44="","",COUNTA($B$4:B44))</f>
        <v/>
      </c>
      <c r="B44" s="5" t="n"/>
      <c r="C44" s="6" t="n"/>
      <c r="D44" s="6" t="n"/>
      <c r="E44" s="6" t="n"/>
      <c r="F44" s="5" t="n"/>
      <c r="G44" s="7">
        <f>IF(F44="","",IFERROR(VLOOKUP(F44,'Číselníky a pokyny'!$A$8:$D$16,2,FALSE),""))</f>
        <v/>
      </c>
      <c r="H44" s="8">
        <f>IF(F44="","",IFERROR(VLOOKUP(F44,'Číselníky a pokyny'!$A$8:$D$16,3,FALSE),""))</f>
        <v/>
      </c>
      <c r="I44" s="5" t="n"/>
      <c r="J44" s="9" t="n"/>
      <c r="K44" s="10" t="n"/>
      <c r="L44" s="11">
        <f>IF(OR(J44="",K44=""),"",J44*K44)</f>
        <v/>
      </c>
      <c r="M44" s="12" t="n"/>
      <c r="N44" s="11">
        <f>IF(OR(L44="",M44=""),"",L44*M44)</f>
        <v/>
      </c>
      <c r="O44" s="11">
        <f>IF(OR(L44="",N44=""),"",L44+N44)</f>
        <v/>
      </c>
      <c r="P44" s="13" t="n"/>
      <c r="Q44" s="13" t="n"/>
      <c r="R44" s="4">
        <f>IF(C44="","",TEXT(C44,"MM/YYYY"))</f>
        <v/>
      </c>
      <c r="S44" s="14" t="n"/>
      <c r="T44" s="4">
        <f>IF(P44="","",IF(P44="Uhradená","OK","Čaká na úhradu"))</f>
        <v/>
      </c>
    </row>
    <row r="45" ht="22" customHeight="1">
      <c r="A45" s="15">
        <f>IF(B45="","",COUNTA($B$4:B45))</f>
        <v/>
      </c>
      <c r="B45" s="5" t="n"/>
      <c r="C45" s="6" t="n"/>
      <c r="D45" s="6" t="n"/>
      <c r="E45" s="6" t="n"/>
      <c r="F45" s="5" t="n"/>
      <c r="G45" s="16">
        <f>IF(F45="","",IFERROR(VLOOKUP(F45,'Číselníky a pokyny'!$A$8:$D$16,2,FALSE),""))</f>
        <v/>
      </c>
      <c r="H45" s="17">
        <f>IF(F45="","",IFERROR(VLOOKUP(F45,'Číselníky a pokyny'!$A$8:$D$16,3,FALSE),""))</f>
        <v/>
      </c>
      <c r="I45" s="5" t="n"/>
      <c r="J45" s="9" t="n"/>
      <c r="K45" s="10" t="n"/>
      <c r="L45" s="18">
        <f>IF(OR(J45="",K45=""),"",J45*K45)</f>
        <v/>
      </c>
      <c r="M45" s="12" t="n"/>
      <c r="N45" s="18">
        <f>IF(OR(L45="",M45=""),"",L45*M45)</f>
        <v/>
      </c>
      <c r="O45" s="18">
        <f>IF(OR(L45="",N45=""),"",L45+N45)</f>
        <v/>
      </c>
      <c r="P45" s="13" t="n"/>
      <c r="Q45" s="13" t="n"/>
      <c r="R45" s="15">
        <f>IF(C45="","",TEXT(C45,"MM/YYYY"))</f>
        <v/>
      </c>
      <c r="S45" s="14" t="n"/>
      <c r="T45" s="15">
        <f>IF(P45="","",IF(P45="Uhradená","OK","Čaká na úhradu"))</f>
        <v/>
      </c>
    </row>
    <row r="46" ht="22" customHeight="1">
      <c r="A46" s="4">
        <f>IF(B46="","",COUNTA($B$4:B46))</f>
        <v/>
      </c>
      <c r="B46" s="5" t="n"/>
      <c r="C46" s="6" t="n"/>
      <c r="D46" s="6" t="n"/>
      <c r="E46" s="6" t="n"/>
      <c r="F46" s="5" t="n"/>
      <c r="G46" s="7">
        <f>IF(F46="","",IFERROR(VLOOKUP(F46,'Číselníky a pokyny'!$A$8:$D$16,2,FALSE),""))</f>
        <v/>
      </c>
      <c r="H46" s="8">
        <f>IF(F46="","",IFERROR(VLOOKUP(F46,'Číselníky a pokyny'!$A$8:$D$16,3,FALSE),""))</f>
        <v/>
      </c>
      <c r="I46" s="5" t="n"/>
      <c r="J46" s="9" t="n"/>
      <c r="K46" s="10" t="n"/>
      <c r="L46" s="11">
        <f>IF(OR(J46="",K46=""),"",J46*K46)</f>
        <v/>
      </c>
      <c r="M46" s="12" t="n"/>
      <c r="N46" s="11">
        <f>IF(OR(L46="",M46=""),"",L46*M46)</f>
        <v/>
      </c>
      <c r="O46" s="11">
        <f>IF(OR(L46="",N46=""),"",L46+N46)</f>
        <v/>
      </c>
      <c r="P46" s="13" t="n"/>
      <c r="Q46" s="13" t="n"/>
      <c r="R46" s="4">
        <f>IF(C46="","",TEXT(C46,"MM/YYYY"))</f>
        <v/>
      </c>
      <c r="S46" s="14" t="n"/>
      <c r="T46" s="4">
        <f>IF(P46="","",IF(P46="Uhradená","OK","Čaká na úhradu"))</f>
        <v/>
      </c>
    </row>
    <row r="47" ht="22" customHeight="1">
      <c r="A47" s="15">
        <f>IF(B47="","",COUNTA($B$4:B47))</f>
        <v/>
      </c>
      <c r="B47" s="5" t="n"/>
      <c r="C47" s="6" t="n"/>
      <c r="D47" s="6" t="n"/>
      <c r="E47" s="6" t="n"/>
      <c r="F47" s="5" t="n"/>
      <c r="G47" s="16">
        <f>IF(F47="","",IFERROR(VLOOKUP(F47,'Číselníky a pokyny'!$A$8:$D$16,2,FALSE),""))</f>
        <v/>
      </c>
      <c r="H47" s="17">
        <f>IF(F47="","",IFERROR(VLOOKUP(F47,'Číselníky a pokyny'!$A$8:$D$16,3,FALSE),""))</f>
        <v/>
      </c>
      <c r="I47" s="5" t="n"/>
      <c r="J47" s="9" t="n"/>
      <c r="K47" s="10" t="n"/>
      <c r="L47" s="18">
        <f>IF(OR(J47="",K47=""),"",J47*K47)</f>
        <v/>
      </c>
      <c r="M47" s="12" t="n"/>
      <c r="N47" s="18">
        <f>IF(OR(L47="",M47=""),"",L47*M47)</f>
        <v/>
      </c>
      <c r="O47" s="18">
        <f>IF(OR(L47="",N47=""),"",L47+N47)</f>
        <v/>
      </c>
      <c r="P47" s="13" t="n"/>
      <c r="Q47" s="13" t="n"/>
      <c r="R47" s="15">
        <f>IF(C47="","",TEXT(C47,"MM/YYYY"))</f>
        <v/>
      </c>
      <c r="S47" s="14" t="n"/>
      <c r="T47" s="15">
        <f>IF(P47="","",IF(P47="Uhradená","OK","Čaká na úhradu"))</f>
        <v/>
      </c>
    </row>
    <row r="48" ht="22" customHeight="1">
      <c r="A48" s="4">
        <f>IF(B48="","",COUNTA($B$4:B48))</f>
        <v/>
      </c>
      <c r="B48" s="5" t="n"/>
      <c r="C48" s="6" t="n"/>
      <c r="D48" s="6" t="n"/>
      <c r="E48" s="6" t="n"/>
      <c r="F48" s="5" t="n"/>
      <c r="G48" s="7">
        <f>IF(F48="","",IFERROR(VLOOKUP(F48,'Číselníky a pokyny'!$A$8:$D$16,2,FALSE),""))</f>
        <v/>
      </c>
      <c r="H48" s="8">
        <f>IF(F48="","",IFERROR(VLOOKUP(F48,'Číselníky a pokyny'!$A$8:$D$16,3,FALSE),""))</f>
        <v/>
      </c>
      <c r="I48" s="5" t="n"/>
      <c r="J48" s="9" t="n"/>
      <c r="K48" s="10" t="n"/>
      <c r="L48" s="11">
        <f>IF(OR(J48="",K48=""),"",J48*K48)</f>
        <v/>
      </c>
      <c r="M48" s="12" t="n"/>
      <c r="N48" s="11">
        <f>IF(OR(L48="",M48=""),"",L48*M48)</f>
        <v/>
      </c>
      <c r="O48" s="11">
        <f>IF(OR(L48="",N48=""),"",L48+N48)</f>
        <v/>
      </c>
      <c r="P48" s="13" t="n"/>
      <c r="Q48" s="13" t="n"/>
      <c r="R48" s="4">
        <f>IF(C48="","",TEXT(C48,"MM/YYYY"))</f>
        <v/>
      </c>
      <c r="S48" s="14" t="n"/>
      <c r="T48" s="4">
        <f>IF(P48="","",IF(P48="Uhradená","OK","Čaká na úhradu"))</f>
        <v/>
      </c>
    </row>
    <row r="49" ht="22" customHeight="1">
      <c r="A49" s="15">
        <f>IF(B49="","",COUNTA($B$4:B49))</f>
        <v/>
      </c>
      <c r="B49" s="5" t="n"/>
      <c r="C49" s="6" t="n"/>
      <c r="D49" s="6" t="n"/>
      <c r="E49" s="6" t="n"/>
      <c r="F49" s="5" t="n"/>
      <c r="G49" s="16">
        <f>IF(F49="","",IFERROR(VLOOKUP(F49,'Číselníky a pokyny'!$A$8:$D$16,2,FALSE),""))</f>
        <v/>
      </c>
      <c r="H49" s="17">
        <f>IF(F49="","",IFERROR(VLOOKUP(F49,'Číselníky a pokyny'!$A$8:$D$16,3,FALSE),""))</f>
        <v/>
      </c>
      <c r="I49" s="5" t="n"/>
      <c r="J49" s="9" t="n"/>
      <c r="K49" s="10" t="n"/>
      <c r="L49" s="18">
        <f>IF(OR(J49="",K49=""),"",J49*K49)</f>
        <v/>
      </c>
      <c r="M49" s="12" t="n"/>
      <c r="N49" s="18">
        <f>IF(OR(L49="",M49=""),"",L49*M49)</f>
        <v/>
      </c>
      <c r="O49" s="18">
        <f>IF(OR(L49="",N49=""),"",L49+N49)</f>
        <v/>
      </c>
      <c r="P49" s="13" t="n"/>
      <c r="Q49" s="13" t="n"/>
      <c r="R49" s="15">
        <f>IF(C49="","",TEXT(C49,"MM/YYYY"))</f>
        <v/>
      </c>
      <c r="S49" s="14" t="n"/>
      <c r="T49" s="15">
        <f>IF(P49="","",IF(P49="Uhradená","OK","Čaká na úhradu"))</f>
        <v/>
      </c>
    </row>
    <row r="50" ht="22" customHeight="1">
      <c r="A50" s="4">
        <f>IF(B50="","",COUNTA($B$4:B50))</f>
        <v/>
      </c>
      <c r="B50" s="5" t="n"/>
      <c r="C50" s="6" t="n"/>
      <c r="D50" s="6" t="n"/>
      <c r="E50" s="6" t="n"/>
      <c r="F50" s="5" t="n"/>
      <c r="G50" s="7">
        <f>IF(F50="","",IFERROR(VLOOKUP(F50,'Číselníky a pokyny'!$A$8:$D$16,2,FALSE),""))</f>
        <v/>
      </c>
      <c r="H50" s="8">
        <f>IF(F50="","",IFERROR(VLOOKUP(F50,'Číselníky a pokyny'!$A$8:$D$16,3,FALSE),""))</f>
        <v/>
      </c>
      <c r="I50" s="5" t="n"/>
      <c r="J50" s="9" t="n"/>
      <c r="K50" s="10" t="n"/>
      <c r="L50" s="11">
        <f>IF(OR(J50="",K50=""),"",J50*K50)</f>
        <v/>
      </c>
      <c r="M50" s="12" t="n"/>
      <c r="N50" s="11">
        <f>IF(OR(L50="",M50=""),"",L50*M50)</f>
        <v/>
      </c>
      <c r="O50" s="11">
        <f>IF(OR(L50="",N50=""),"",L50+N50)</f>
        <v/>
      </c>
      <c r="P50" s="13" t="n"/>
      <c r="Q50" s="13" t="n"/>
      <c r="R50" s="4">
        <f>IF(C50="","",TEXT(C50,"MM/YYYY"))</f>
        <v/>
      </c>
      <c r="S50" s="14" t="n"/>
      <c r="T50" s="4">
        <f>IF(P50="","",IF(P50="Uhradená","OK","Čaká na úhradu"))</f>
        <v/>
      </c>
    </row>
    <row r="51" ht="22" customHeight="1">
      <c r="A51" s="15">
        <f>IF(B51="","",COUNTA($B$4:B51))</f>
        <v/>
      </c>
      <c r="B51" s="5" t="n"/>
      <c r="C51" s="6" t="n"/>
      <c r="D51" s="6" t="n"/>
      <c r="E51" s="6" t="n"/>
      <c r="F51" s="5" t="n"/>
      <c r="G51" s="16">
        <f>IF(F51="","",IFERROR(VLOOKUP(F51,'Číselníky a pokyny'!$A$8:$D$16,2,FALSE),""))</f>
        <v/>
      </c>
      <c r="H51" s="17">
        <f>IF(F51="","",IFERROR(VLOOKUP(F51,'Číselníky a pokyny'!$A$8:$D$16,3,FALSE),""))</f>
        <v/>
      </c>
      <c r="I51" s="5" t="n"/>
      <c r="J51" s="9" t="n"/>
      <c r="K51" s="10" t="n"/>
      <c r="L51" s="18">
        <f>IF(OR(J51="",K51=""),"",J51*K51)</f>
        <v/>
      </c>
      <c r="M51" s="12" t="n"/>
      <c r="N51" s="18">
        <f>IF(OR(L51="",M51=""),"",L51*M51)</f>
        <v/>
      </c>
      <c r="O51" s="18">
        <f>IF(OR(L51="",N51=""),"",L51+N51)</f>
        <v/>
      </c>
      <c r="P51" s="13" t="n"/>
      <c r="Q51" s="13" t="n"/>
      <c r="R51" s="15">
        <f>IF(C51="","",TEXT(C51,"MM/YYYY"))</f>
        <v/>
      </c>
      <c r="S51" s="14" t="n"/>
      <c r="T51" s="15">
        <f>IF(P51="","",IF(P51="Uhradená","OK","Čaká na úhradu"))</f>
        <v/>
      </c>
    </row>
    <row r="52" ht="22" customHeight="1">
      <c r="A52" s="4">
        <f>IF(B52="","",COUNTA($B$4:B52))</f>
        <v/>
      </c>
      <c r="B52" s="5" t="n"/>
      <c r="C52" s="6" t="n"/>
      <c r="D52" s="6" t="n"/>
      <c r="E52" s="6" t="n"/>
      <c r="F52" s="5" t="n"/>
      <c r="G52" s="7">
        <f>IF(F52="","",IFERROR(VLOOKUP(F52,'Číselníky a pokyny'!$A$8:$D$16,2,FALSE),""))</f>
        <v/>
      </c>
      <c r="H52" s="8">
        <f>IF(F52="","",IFERROR(VLOOKUP(F52,'Číselníky a pokyny'!$A$8:$D$16,3,FALSE),""))</f>
        <v/>
      </c>
      <c r="I52" s="5" t="n"/>
      <c r="J52" s="9" t="n"/>
      <c r="K52" s="10" t="n"/>
      <c r="L52" s="11">
        <f>IF(OR(J52="",K52=""),"",J52*K52)</f>
        <v/>
      </c>
      <c r="M52" s="12" t="n"/>
      <c r="N52" s="11">
        <f>IF(OR(L52="",M52=""),"",L52*M52)</f>
        <v/>
      </c>
      <c r="O52" s="11">
        <f>IF(OR(L52="",N52=""),"",L52+N52)</f>
        <v/>
      </c>
      <c r="P52" s="13" t="n"/>
      <c r="Q52" s="13" t="n"/>
      <c r="R52" s="4">
        <f>IF(C52="","",TEXT(C52,"MM/YYYY"))</f>
        <v/>
      </c>
      <c r="S52" s="14" t="n"/>
      <c r="T52" s="4">
        <f>IF(P52="","",IF(P52="Uhradená","OK","Čaká na úhradu"))</f>
        <v/>
      </c>
    </row>
    <row r="53" ht="22" customHeight="1">
      <c r="A53" s="15">
        <f>IF(B53="","",COUNTA($B$4:B53))</f>
        <v/>
      </c>
      <c r="B53" s="5" t="n"/>
      <c r="C53" s="6" t="n"/>
      <c r="D53" s="6" t="n"/>
      <c r="E53" s="6" t="n"/>
      <c r="F53" s="5" t="n"/>
      <c r="G53" s="16">
        <f>IF(F53="","",IFERROR(VLOOKUP(F53,'Číselníky a pokyny'!$A$8:$D$16,2,FALSE),""))</f>
        <v/>
      </c>
      <c r="H53" s="17">
        <f>IF(F53="","",IFERROR(VLOOKUP(F53,'Číselníky a pokyny'!$A$8:$D$16,3,FALSE),""))</f>
        <v/>
      </c>
      <c r="I53" s="5" t="n"/>
      <c r="J53" s="9" t="n"/>
      <c r="K53" s="10" t="n"/>
      <c r="L53" s="18">
        <f>IF(OR(J53="",K53=""),"",J53*K53)</f>
        <v/>
      </c>
      <c r="M53" s="12" t="n"/>
      <c r="N53" s="18">
        <f>IF(OR(L53="",M53=""),"",L53*M53)</f>
        <v/>
      </c>
      <c r="O53" s="18">
        <f>IF(OR(L53="",N53=""),"",L53+N53)</f>
        <v/>
      </c>
      <c r="P53" s="13" t="n"/>
      <c r="Q53" s="13" t="n"/>
      <c r="R53" s="15">
        <f>IF(C53="","",TEXT(C53,"MM/YYYY"))</f>
        <v/>
      </c>
      <c r="S53" s="14" t="n"/>
      <c r="T53" s="15">
        <f>IF(P53="","",IF(P53="Uhradená","OK","Čaká na úhradu"))</f>
        <v/>
      </c>
    </row>
    <row r="54" ht="22" customHeight="1">
      <c r="A54" s="4">
        <f>IF(B54="","",COUNTA($B$4:B54))</f>
        <v/>
      </c>
      <c r="B54" s="5" t="n"/>
      <c r="C54" s="6" t="n"/>
      <c r="D54" s="6" t="n"/>
      <c r="E54" s="6" t="n"/>
      <c r="F54" s="5" t="n"/>
      <c r="G54" s="7">
        <f>IF(F54="","",IFERROR(VLOOKUP(F54,'Číselníky a pokyny'!$A$8:$D$16,2,FALSE),""))</f>
        <v/>
      </c>
      <c r="H54" s="8">
        <f>IF(F54="","",IFERROR(VLOOKUP(F54,'Číselníky a pokyny'!$A$8:$D$16,3,FALSE),""))</f>
        <v/>
      </c>
      <c r="I54" s="5" t="n"/>
      <c r="J54" s="9" t="n"/>
      <c r="K54" s="10" t="n"/>
      <c r="L54" s="11">
        <f>IF(OR(J54="",K54=""),"",J54*K54)</f>
        <v/>
      </c>
      <c r="M54" s="12" t="n"/>
      <c r="N54" s="11">
        <f>IF(OR(L54="",M54=""),"",L54*M54)</f>
        <v/>
      </c>
      <c r="O54" s="11">
        <f>IF(OR(L54="",N54=""),"",L54+N54)</f>
        <v/>
      </c>
      <c r="P54" s="13" t="n"/>
      <c r="Q54" s="13" t="n"/>
      <c r="R54" s="4">
        <f>IF(C54="","",TEXT(C54,"MM/YYYY"))</f>
        <v/>
      </c>
      <c r="S54" s="14" t="n"/>
      <c r="T54" s="4">
        <f>IF(P54="","",IF(P54="Uhradená","OK","Čaká na úhradu"))</f>
        <v/>
      </c>
    </row>
    <row r="55" ht="22" customHeight="1">
      <c r="A55" s="15">
        <f>IF(B55="","",COUNTA($B$4:B55))</f>
        <v/>
      </c>
      <c r="B55" s="5" t="n"/>
      <c r="C55" s="6" t="n"/>
      <c r="D55" s="6" t="n"/>
      <c r="E55" s="6" t="n"/>
      <c r="F55" s="5" t="n"/>
      <c r="G55" s="16">
        <f>IF(F55="","",IFERROR(VLOOKUP(F55,'Číselníky a pokyny'!$A$8:$D$16,2,FALSE),""))</f>
        <v/>
      </c>
      <c r="H55" s="17">
        <f>IF(F55="","",IFERROR(VLOOKUP(F55,'Číselníky a pokyny'!$A$8:$D$16,3,FALSE),""))</f>
        <v/>
      </c>
      <c r="I55" s="5" t="n"/>
      <c r="J55" s="9" t="n"/>
      <c r="K55" s="10" t="n"/>
      <c r="L55" s="18">
        <f>IF(OR(J55="",K55=""),"",J55*K55)</f>
        <v/>
      </c>
      <c r="M55" s="12" t="n"/>
      <c r="N55" s="18">
        <f>IF(OR(L55="",M55=""),"",L55*M55)</f>
        <v/>
      </c>
      <c r="O55" s="18">
        <f>IF(OR(L55="",N55=""),"",L55+N55)</f>
        <v/>
      </c>
      <c r="P55" s="13" t="n"/>
      <c r="Q55" s="13" t="n"/>
      <c r="R55" s="15">
        <f>IF(C55="","",TEXT(C55,"MM/YYYY"))</f>
        <v/>
      </c>
      <c r="S55" s="14" t="n"/>
      <c r="T55" s="15">
        <f>IF(P55="","",IF(P55="Uhradená","OK","Čaká na úhradu"))</f>
        <v/>
      </c>
    </row>
    <row r="56" ht="22" customHeight="1">
      <c r="A56" s="4">
        <f>IF(B56="","",COUNTA($B$4:B56))</f>
        <v/>
      </c>
      <c r="B56" s="5" t="n"/>
      <c r="C56" s="6" t="n"/>
      <c r="D56" s="6" t="n"/>
      <c r="E56" s="6" t="n"/>
      <c r="F56" s="5" t="n"/>
      <c r="G56" s="7">
        <f>IF(F56="","",IFERROR(VLOOKUP(F56,'Číselníky a pokyny'!$A$8:$D$16,2,FALSE),""))</f>
        <v/>
      </c>
      <c r="H56" s="8">
        <f>IF(F56="","",IFERROR(VLOOKUP(F56,'Číselníky a pokyny'!$A$8:$D$16,3,FALSE),""))</f>
        <v/>
      </c>
      <c r="I56" s="5" t="n"/>
      <c r="J56" s="9" t="n"/>
      <c r="K56" s="10" t="n"/>
      <c r="L56" s="11">
        <f>IF(OR(J56="",K56=""),"",J56*K56)</f>
        <v/>
      </c>
      <c r="M56" s="12" t="n"/>
      <c r="N56" s="11">
        <f>IF(OR(L56="",M56=""),"",L56*M56)</f>
        <v/>
      </c>
      <c r="O56" s="11">
        <f>IF(OR(L56="",N56=""),"",L56+N56)</f>
        <v/>
      </c>
      <c r="P56" s="13" t="n"/>
      <c r="Q56" s="13" t="n"/>
      <c r="R56" s="4">
        <f>IF(C56="","",TEXT(C56,"MM/YYYY"))</f>
        <v/>
      </c>
      <c r="S56" s="14" t="n"/>
      <c r="T56" s="4">
        <f>IF(P56="","",IF(P56="Uhradená","OK","Čaká na úhradu"))</f>
        <v/>
      </c>
    </row>
    <row r="57" ht="22" customHeight="1">
      <c r="A57" s="15">
        <f>IF(B57="","",COUNTA($B$4:B57))</f>
        <v/>
      </c>
      <c r="B57" s="5" t="n"/>
      <c r="C57" s="6" t="n"/>
      <c r="D57" s="6" t="n"/>
      <c r="E57" s="6" t="n"/>
      <c r="F57" s="5" t="n"/>
      <c r="G57" s="16">
        <f>IF(F57="","",IFERROR(VLOOKUP(F57,'Číselníky a pokyny'!$A$8:$D$16,2,FALSE),""))</f>
        <v/>
      </c>
      <c r="H57" s="17">
        <f>IF(F57="","",IFERROR(VLOOKUP(F57,'Číselníky a pokyny'!$A$8:$D$16,3,FALSE),""))</f>
        <v/>
      </c>
      <c r="I57" s="5" t="n"/>
      <c r="J57" s="9" t="n"/>
      <c r="K57" s="10" t="n"/>
      <c r="L57" s="18">
        <f>IF(OR(J57="",K57=""),"",J57*K57)</f>
        <v/>
      </c>
      <c r="M57" s="12" t="n"/>
      <c r="N57" s="18">
        <f>IF(OR(L57="",M57=""),"",L57*M57)</f>
        <v/>
      </c>
      <c r="O57" s="18">
        <f>IF(OR(L57="",N57=""),"",L57+N57)</f>
        <v/>
      </c>
      <c r="P57" s="13" t="n"/>
      <c r="Q57" s="13" t="n"/>
      <c r="R57" s="15">
        <f>IF(C57="","",TEXT(C57,"MM/YYYY"))</f>
        <v/>
      </c>
      <c r="S57" s="14" t="n"/>
      <c r="T57" s="15">
        <f>IF(P57="","",IF(P57="Uhradená","OK","Čaká na úhradu"))</f>
        <v/>
      </c>
    </row>
    <row r="58" ht="22" customHeight="1">
      <c r="A58" s="4">
        <f>IF(B58="","",COUNTA($B$4:B58))</f>
        <v/>
      </c>
      <c r="B58" s="5" t="n"/>
      <c r="C58" s="6" t="n"/>
      <c r="D58" s="6" t="n"/>
      <c r="E58" s="6" t="n"/>
      <c r="F58" s="5" t="n"/>
      <c r="G58" s="7">
        <f>IF(F58="","",IFERROR(VLOOKUP(F58,'Číselníky a pokyny'!$A$8:$D$16,2,FALSE),""))</f>
        <v/>
      </c>
      <c r="H58" s="8">
        <f>IF(F58="","",IFERROR(VLOOKUP(F58,'Číselníky a pokyny'!$A$8:$D$16,3,FALSE),""))</f>
        <v/>
      </c>
      <c r="I58" s="5" t="n"/>
      <c r="J58" s="9" t="n"/>
      <c r="K58" s="10" t="n"/>
      <c r="L58" s="11">
        <f>IF(OR(J58="",K58=""),"",J58*K58)</f>
        <v/>
      </c>
      <c r="M58" s="12" t="n"/>
      <c r="N58" s="11">
        <f>IF(OR(L58="",M58=""),"",L58*M58)</f>
        <v/>
      </c>
      <c r="O58" s="11">
        <f>IF(OR(L58="",N58=""),"",L58+N58)</f>
        <v/>
      </c>
      <c r="P58" s="13" t="n"/>
      <c r="Q58" s="13" t="n"/>
      <c r="R58" s="4">
        <f>IF(C58="","",TEXT(C58,"MM/YYYY"))</f>
        <v/>
      </c>
      <c r="S58" s="14" t="n"/>
      <c r="T58" s="4">
        <f>IF(P58="","",IF(P58="Uhradená","OK","Čaká na úhradu"))</f>
        <v/>
      </c>
    </row>
    <row r="59" ht="22" customHeight="1">
      <c r="A59" s="15">
        <f>IF(B59="","",COUNTA($B$4:B59))</f>
        <v/>
      </c>
      <c r="B59" s="5" t="n"/>
      <c r="C59" s="6" t="n"/>
      <c r="D59" s="6" t="n"/>
      <c r="E59" s="6" t="n"/>
      <c r="F59" s="5" t="n"/>
      <c r="G59" s="16">
        <f>IF(F59="","",IFERROR(VLOOKUP(F59,'Číselníky a pokyny'!$A$8:$D$16,2,FALSE),""))</f>
        <v/>
      </c>
      <c r="H59" s="17">
        <f>IF(F59="","",IFERROR(VLOOKUP(F59,'Číselníky a pokyny'!$A$8:$D$16,3,FALSE),""))</f>
        <v/>
      </c>
      <c r="I59" s="5" t="n"/>
      <c r="J59" s="9" t="n"/>
      <c r="K59" s="10" t="n"/>
      <c r="L59" s="18">
        <f>IF(OR(J59="",K59=""),"",J59*K59)</f>
        <v/>
      </c>
      <c r="M59" s="12" t="n"/>
      <c r="N59" s="18">
        <f>IF(OR(L59="",M59=""),"",L59*M59)</f>
        <v/>
      </c>
      <c r="O59" s="18">
        <f>IF(OR(L59="",N59=""),"",L59+N59)</f>
        <v/>
      </c>
      <c r="P59" s="13" t="n"/>
      <c r="Q59" s="13" t="n"/>
      <c r="R59" s="15">
        <f>IF(C59="","",TEXT(C59,"MM/YYYY"))</f>
        <v/>
      </c>
      <c r="S59" s="14" t="n"/>
      <c r="T59" s="15">
        <f>IF(P59="","",IF(P59="Uhradená","OK","Čaká na úhradu"))</f>
        <v/>
      </c>
    </row>
    <row r="60" ht="22" customHeight="1">
      <c r="A60" s="4">
        <f>IF(B60="","",COUNTA($B$4:B60))</f>
        <v/>
      </c>
      <c r="B60" s="5" t="n"/>
      <c r="C60" s="6" t="n"/>
      <c r="D60" s="6" t="n"/>
      <c r="E60" s="6" t="n"/>
      <c r="F60" s="5" t="n"/>
      <c r="G60" s="7">
        <f>IF(F60="","",IFERROR(VLOOKUP(F60,'Číselníky a pokyny'!$A$8:$D$16,2,FALSE),""))</f>
        <v/>
      </c>
      <c r="H60" s="8">
        <f>IF(F60="","",IFERROR(VLOOKUP(F60,'Číselníky a pokyny'!$A$8:$D$16,3,FALSE),""))</f>
        <v/>
      </c>
      <c r="I60" s="5" t="n"/>
      <c r="J60" s="9" t="n"/>
      <c r="K60" s="10" t="n"/>
      <c r="L60" s="11">
        <f>IF(OR(J60="",K60=""),"",J60*K60)</f>
        <v/>
      </c>
      <c r="M60" s="12" t="n"/>
      <c r="N60" s="11">
        <f>IF(OR(L60="",M60=""),"",L60*M60)</f>
        <v/>
      </c>
      <c r="O60" s="11">
        <f>IF(OR(L60="",N60=""),"",L60+N60)</f>
        <v/>
      </c>
      <c r="P60" s="13" t="n"/>
      <c r="Q60" s="13" t="n"/>
      <c r="R60" s="4">
        <f>IF(C60="","",TEXT(C60,"MM/YYYY"))</f>
        <v/>
      </c>
      <c r="S60" s="14" t="n"/>
      <c r="T60" s="4">
        <f>IF(P60="","",IF(P60="Uhradená","OK","Čaká na úhradu"))</f>
        <v/>
      </c>
    </row>
    <row r="61" ht="22" customHeight="1">
      <c r="A61" s="15">
        <f>IF(B61="","",COUNTA($B$4:B61))</f>
        <v/>
      </c>
      <c r="B61" s="5" t="n"/>
      <c r="C61" s="6" t="n"/>
      <c r="D61" s="6" t="n"/>
      <c r="E61" s="6" t="n"/>
      <c r="F61" s="5" t="n"/>
      <c r="G61" s="16">
        <f>IF(F61="","",IFERROR(VLOOKUP(F61,'Číselníky a pokyny'!$A$8:$D$16,2,FALSE),""))</f>
        <v/>
      </c>
      <c r="H61" s="17">
        <f>IF(F61="","",IFERROR(VLOOKUP(F61,'Číselníky a pokyny'!$A$8:$D$16,3,FALSE),""))</f>
        <v/>
      </c>
      <c r="I61" s="5" t="n"/>
      <c r="J61" s="9" t="n"/>
      <c r="K61" s="10" t="n"/>
      <c r="L61" s="18">
        <f>IF(OR(J61="",K61=""),"",J61*K61)</f>
        <v/>
      </c>
      <c r="M61" s="12" t="n"/>
      <c r="N61" s="18">
        <f>IF(OR(L61="",M61=""),"",L61*M61)</f>
        <v/>
      </c>
      <c r="O61" s="18">
        <f>IF(OR(L61="",N61=""),"",L61+N61)</f>
        <v/>
      </c>
      <c r="P61" s="13" t="n"/>
      <c r="Q61" s="13" t="n"/>
      <c r="R61" s="15">
        <f>IF(C61="","",TEXT(C61,"MM/YYYY"))</f>
        <v/>
      </c>
      <c r="S61" s="14" t="n"/>
      <c r="T61" s="15">
        <f>IF(P61="","",IF(P61="Uhradená","OK","Čaká na úhradu"))</f>
        <v/>
      </c>
    </row>
    <row r="62" ht="22" customHeight="1">
      <c r="A62" s="4">
        <f>IF(B62="","",COUNTA($B$4:B62))</f>
        <v/>
      </c>
      <c r="B62" s="5" t="n"/>
      <c r="C62" s="6" t="n"/>
      <c r="D62" s="6" t="n"/>
      <c r="E62" s="6" t="n"/>
      <c r="F62" s="5" t="n"/>
      <c r="G62" s="7">
        <f>IF(F62="","",IFERROR(VLOOKUP(F62,'Číselníky a pokyny'!$A$8:$D$16,2,FALSE),""))</f>
        <v/>
      </c>
      <c r="H62" s="8">
        <f>IF(F62="","",IFERROR(VLOOKUP(F62,'Číselníky a pokyny'!$A$8:$D$16,3,FALSE),""))</f>
        <v/>
      </c>
      <c r="I62" s="5" t="n"/>
      <c r="J62" s="9" t="n"/>
      <c r="K62" s="10" t="n"/>
      <c r="L62" s="11">
        <f>IF(OR(J62="",K62=""),"",J62*K62)</f>
        <v/>
      </c>
      <c r="M62" s="12" t="n"/>
      <c r="N62" s="11">
        <f>IF(OR(L62="",M62=""),"",L62*M62)</f>
        <v/>
      </c>
      <c r="O62" s="11">
        <f>IF(OR(L62="",N62=""),"",L62+N62)</f>
        <v/>
      </c>
      <c r="P62" s="13" t="n"/>
      <c r="Q62" s="13" t="n"/>
      <c r="R62" s="4">
        <f>IF(C62="","",TEXT(C62,"MM/YYYY"))</f>
        <v/>
      </c>
      <c r="S62" s="14" t="n"/>
      <c r="T62" s="4">
        <f>IF(P62="","",IF(P62="Uhradená","OK","Čaká na úhradu"))</f>
        <v/>
      </c>
    </row>
    <row r="63" ht="22" customHeight="1">
      <c r="A63" s="15">
        <f>IF(B63="","",COUNTA($B$4:B63))</f>
        <v/>
      </c>
      <c r="B63" s="5" t="n"/>
      <c r="C63" s="6" t="n"/>
      <c r="D63" s="6" t="n"/>
      <c r="E63" s="6" t="n"/>
      <c r="F63" s="5" t="n"/>
      <c r="G63" s="16">
        <f>IF(F63="","",IFERROR(VLOOKUP(F63,'Číselníky a pokyny'!$A$8:$D$16,2,FALSE),""))</f>
        <v/>
      </c>
      <c r="H63" s="17">
        <f>IF(F63="","",IFERROR(VLOOKUP(F63,'Číselníky a pokyny'!$A$8:$D$16,3,FALSE),""))</f>
        <v/>
      </c>
      <c r="I63" s="5" t="n"/>
      <c r="J63" s="9" t="n"/>
      <c r="K63" s="10" t="n"/>
      <c r="L63" s="18">
        <f>IF(OR(J63="",K63=""),"",J63*K63)</f>
        <v/>
      </c>
      <c r="M63" s="12" t="n"/>
      <c r="N63" s="18">
        <f>IF(OR(L63="",M63=""),"",L63*M63)</f>
        <v/>
      </c>
      <c r="O63" s="18">
        <f>IF(OR(L63="",N63=""),"",L63+N63)</f>
        <v/>
      </c>
      <c r="P63" s="13" t="n"/>
      <c r="Q63" s="13" t="n"/>
      <c r="R63" s="15">
        <f>IF(C63="","",TEXT(C63,"MM/YYYY"))</f>
        <v/>
      </c>
      <c r="S63" s="14" t="n"/>
      <c r="T63" s="15">
        <f>IF(P63="","",IF(P63="Uhradená","OK","Čaká na úhradu"))</f>
        <v/>
      </c>
    </row>
    <row r="64" ht="22" customHeight="1">
      <c r="A64" s="4">
        <f>IF(B64="","",COUNTA($B$4:B64))</f>
        <v/>
      </c>
      <c r="B64" s="5" t="n"/>
      <c r="C64" s="6" t="n"/>
      <c r="D64" s="6" t="n"/>
      <c r="E64" s="6" t="n"/>
      <c r="F64" s="5" t="n"/>
      <c r="G64" s="7">
        <f>IF(F64="","",IFERROR(VLOOKUP(F64,'Číselníky a pokyny'!$A$8:$D$16,2,FALSE),""))</f>
        <v/>
      </c>
      <c r="H64" s="8">
        <f>IF(F64="","",IFERROR(VLOOKUP(F64,'Číselníky a pokyny'!$A$8:$D$16,3,FALSE),""))</f>
        <v/>
      </c>
      <c r="I64" s="5" t="n"/>
      <c r="J64" s="9" t="n"/>
      <c r="K64" s="10" t="n"/>
      <c r="L64" s="11">
        <f>IF(OR(J64="",K64=""),"",J64*K64)</f>
        <v/>
      </c>
      <c r="M64" s="12" t="n"/>
      <c r="N64" s="11">
        <f>IF(OR(L64="",M64=""),"",L64*M64)</f>
        <v/>
      </c>
      <c r="O64" s="11">
        <f>IF(OR(L64="",N64=""),"",L64+N64)</f>
        <v/>
      </c>
      <c r="P64" s="13" t="n"/>
      <c r="Q64" s="13" t="n"/>
      <c r="R64" s="4">
        <f>IF(C64="","",TEXT(C64,"MM/YYYY"))</f>
        <v/>
      </c>
      <c r="S64" s="14" t="n"/>
      <c r="T64" s="4">
        <f>IF(P64="","",IF(P64="Uhradená","OK","Čaká na úhradu"))</f>
        <v/>
      </c>
    </row>
    <row r="65" ht="22" customHeight="1">
      <c r="A65" s="15">
        <f>IF(B65="","",COUNTA($B$4:B65))</f>
        <v/>
      </c>
      <c r="B65" s="5" t="n"/>
      <c r="C65" s="6" t="n"/>
      <c r="D65" s="6" t="n"/>
      <c r="E65" s="6" t="n"/>
      <c r="F65" s="5" t="n"/>
      <c r="G65" s="16">
        <f>IF(F65="","",IFERROR(VLOOKUP(F65,'Číselníky a pokyny'!$A$8:$D$16,2,FALSE),""))</f>
        <v/>
      </c>
      <c r="H65" s="17">
        <f>IF(F65="","",IFERROR(VLOOKUP(F65,'Číselníky a pokyny'!$A$8:$D$16,3,FALSE),""))</f>
        <v/>
      </c>
      <c r="I65" s="5" t="n"/>
      <c r="J65" s="9" t="n"/>
      <c r="K65" s="10" t="n"/>
      <c r="L65" s="18">
        <f>IF(OR(J65="",K65=""),"",J65*K65)</f>
        <v/>
      </c>
      <c r="M65" s="12" t="n"/>
      <c r="N65" s="18">
        <f>IF(OR(L65="",M65=""),"",L65*M65)</f>
        <v/>
      </c>
      <c r="O65" s="18">
        <f>IF(OR(L65="",N65=""),"",L65+N65)</f>
        <v/>
      </c>
      <c r="P65" s="13" t="n"/>
      <c r="Q65" s="13" t="n"/>
      <c r="R65" s="15">
        <f>IF(C65="","",TEXT(C65,"MM/YYYY"))</f>
        <v/>
      </c>
      <c r="S65" s="14" t="n"/>
      <c r="T65" s="15">
        <f>IF(P65="","",IF(P65="Uhradená","OK","Čaká na úhradu"))</f>
        <v/>
      </c>
    </row>
    <row r="66" ht="22" customHeight="1">
      <c r="A66" s="4">
        <f>IF(B66="","",COUNTA($B$4:B66))</f>
        <v/>
      </c>
      <c r="B66" s="5" t="n"/>
      <c r="C66" s="6" t="n"/>
      <c r="D66" s="6" t="n"/>
      <c r="E66" s="6" t="n"/>
      <c r="F66" s="5" t="n"/>
      <c r="G66" s="7">
        <f>IF(F66="","",IFERROR(VLOOKUP(F66,'Číselníky a pokyny'!$A$8:$D$16,2,FALSE),""))</f>
        <v/>
      </c>
      <c r="H66" s="8">
        <f>IF(F66="","",IFERROR(VLOOKUP(F66,'Číselníky a pokyny'!$A$8:$D$16,3,FALSE),""))</f>
        <v/>
      </c>
      <c r="I66" s="5" t="n"/>
      <c r="J66" s="9" t="n"/>
      <c r="K66" s="10" t="n"/>
      <c r="L66" s="11">
        <f>IF(OR(J66="",K66=""),"",J66*K66)</f>
        <v/>
      </c>
      <c r="M66" s="12" t="n"/>
      <c r="N66" s="11">
        <f>IF(OR(L66="",M66=""),"",L66*M66)</f>
        <v/>
      </c>
      <c r="O66" s="11">
        <f>IF(OR(L66="",N66=""),"",L66+N66)</f>
        <v/>
      </c>
      <c r="P66" s="13" t="n"/>
      <c r="Q66" s="13" t="n"/>
      <c r="R66" s="4">
        <f>IF(C66="","",TEXT(C66,"MM/YYYY"))</f>
        <v/>
      </c>
      <c r="S66" s="14" t="n"/>
      <c r="T66" s="4">
        <f>IF(P66="","",IF(P66="Uhradená","OK","Čaká na úhradu"))</f>
        <v/>
      </c>
    </row>
    <row r="67" ht="22" customHeight="1">
      <c r="A67" s="15">
        <f>IF(B67="","",COUNTA($B$4:B67))</f>
        <v/>
      </c>
      <c r="B67" s="5" t="n"/>
      <c r="C67" s="6" t="n"/>
      <c r="D67" s="6" t="n"/>
      <c r="E67" s="6" t="n"/>
      <c r="F67" s="5" t="n"/>
      <c r="G67" s="16">
        <f>IF(F67="","",IFERROR(VLOOKUP(F67,'Číselníky a pokyny'!$A$8:$D$16,2,FALSE),""))</f>
        <v/>
      </c>
      <c r="H67" s="17">
        <f>IF(F67="","",IFERROR(VLOOKUP(F67,'Číselníky a pokyny'!$A$8:$D$16,3,FALSE),""))</f>
        <v/>
      </c>
      <c r="I67" s="5" t="n"/>
      <c r="J67" s="9" t="n"/>
      <c r="K67" s="10" t="n"/>
      <c r="L67" s="18">
        <f>IF(OR(J67="",K67=""),"",J67*K67)</f>
        <v/>
      </c>
      <c r="M67" s="12" t="n"/>
      <c r="N67" s="18">
        <f>IF(OR(L67="",M67=""),"",L67*M67)</f>
        <v/>
      </c>
      <c r="O67" s="18">
        <f>IF(OR(L67="",N67=""),"",L67+N67)</f>
        <v/>
      </c>
      <c r="P67" s="13" t="n"/>
      <c r="Q67" s="13" t="n"/>
      <c r="R67" s="15">
        <f>IF(C67="","",TEXT(C67,"MM/YYYY"))</f>
        <v/>
      </c>
      <c r="S67" s="14" t="n"/>
      <c r="T67" s="15">
        <f>IF(P67="","",IF(P67="Uhradená","OK","Čaká na úhradu"))</f>
        <v/>
      </c>
    </row>
    <row r="68" ht="22" customHeight="1">
      <c r="A68" s="4">
        <f>IF(B68="","",COUNTA($B$4:B68))</f>
        <v/>
      </c>
      <c r="B68" s="5" t="n"/>
      <c r="C68" s="6" t="n"/>
      <c r="D68" s="6" t="n"/>
      <c r="E68" s="6" t="n"/>
      <c r="F68" s="5" t="n"/>
      <c r="G68" s="7">
        <f>IF(F68="","",IFERROR(VLOOKUP(F68,'Číselníky a pokyny'!$A$8:$D$16,2,FALSE),""))</f>
        <v/>
      </c>
      <c r="H68" s="8">
        <f>IF(F68="","",IFERROR(VLOOKUP(F68,'Číselníky a pokyny'!$A$8:$D$16,3,FALSE),""))</f>
        <v/>
      </c>
      <c r="I68" s="5" t="n"/>
      <c r="J68" s="9" t="n"/>
      <c r="K68" s="10" t="n"/>
      <c r="L68" s="11">
        <f>IF(OR(J68="",K68=""),"",J68*K68)</f>
        <v/>
      </c>
      <c r="M68" s="12" t="n"/>
      <c r="N68" s="11">
        <f>IF(OR(L68="",M68=""),"",L68*M68)</f>
        <v/>
      </c>
      <c r="O68" s="11">
        <f>IF(OR(L68="",N68=""),"",L68+N68)</f>
        <v/>
      </c>
      <c r="P68" s="13" t="n"/>
      <c r="Q68" s="13" t="n"/>
      <c r="R68" s="4">
        <f>IF(C68="","",TEXT(C68,"MM/YYYY"))</f>
        <v/>
      </c>
      <c r="S68" s="14" t="n"/>
      <c r="T68" s="4">
        <f>IF(P68="","",IF(P68="Uhradená","OK","Čaká na úhradu"))</f>
        <v/>
      </c>
    </row>
    <row r="69" ht="22" customHeight="1">
      <c r="A69" s="15">
        <f>IF(B69="","",COUNTA($B$4:B69))</f>
        <v/>
      </c>
      <c r="B69" s="5" t="n"/>
      <c r="C69" s="6" t="n"/>
      <c r="D69" s="6" t="n"/>
      <c r="E69" s="6" t="n"/>
      <c r="F69" s="5" t="n"/>
      <c r="G69" s="16">
        <f>IF(F69="","",IFERROR(VLOOKUP(F69,'Číselníky a pokyny'!$A$8:$D$16,2,FALSE),""))</f>
        <v/>
      </c>
      <c r="H69" s="17">
        <f>IF(F69="","",IFERROR(VLOOKUP(F69,'Číselníky a pokyny'!$A$8:$D$16,3,FALSE),""))</f>
        <v/>
      </c>
      <c r="I69" s="5" t="n"/>
      <c r="J69" s="9" t="n"/>
      <c r="K69" s="10" t="n"/>
      <c r="L69" s="18">
        <f>IF(OR(J69="",K69=""),"",J69*K69)</f>
        <v/>
      </c>
      <c r="M69" s="12" t="n"/>
      <c r="N69" s="18">
        <f>IF(OR(L69="",M69=""),"",L69*M69)</f>
        <v/>
      </c>
      <c r="O69" s="18">
        <f>IF(OR(L69="",N69=""),"",L69+N69)</f>
        <v/>
      </c>
      <c r="P69" s="13" t="n"/>
      <c r="Q69" s="13" t="n"/>
      <c r="R69" s="15">
        <f>IF(C69="","",TEXT(C69,"MM/YYYY"))</f>
        <v/>
      </c>
      <c r="S69" s="14" t="n"/>
      <c r="T69" s="15">
        <f>IF(P69="","",IF(P69="Uhradená","OK","Čaká na úhradu"))</f>
        <v/>
      </c>
    </row>
    <row r="70" ht="22" customHeight="1">
      <c r="A70" s="4">
        <f>IF(B70="","",COUNTA($B$4:B70))</f>
        <v/>
      </c>
      <c r="B70" s="5" t="n"/>
      <c r="C70" s="6" t="n"/>
      <c r="D70" s="6" t="n"/>
      <c r="E70" s="6" t="n"/>
      <c r="F70" s="5" t="n"/>
      <c r="G70" s="7">
        <f>IF(F70="","",IFERROR(VLOOKUP(F70,'Číselníky a pokyny'!$A$8:$D$16,2,FALSE),""))</f>
        <v/>
      </c>
      <c r="H70" s="8">
        <f>IF(F70="","",IFERROR(VLOOKUP(F70,'Číselníky a pokyny'!$A$8:$D$16,3,FALSE),""))</f>
        <v/>
      </c>
      <c r="I70" s="5" t="n"/>
      <c r="J70" s="9" t="n"/>
      <c r="K70" s="10" t="n"/>
      <c r="L70" s="11">
        <f>IF(OR(J70="",K70=""),"",J70*K70)</f>
        <v/>
      </c>
      <c r="M70" s="12" t="n"/>
      <c r="N70" s="11">
        <f>IF(OR(L70="",M70=""),"",L70*M70)</f>
        <v/>
      </c>
      <c r="O70" s="11">
        <f>IF(OR(L70="",N70=""),"",L70+N70)</f>
        <v/>
      </c>
      <c r="P70" s="13" t="n"/>
      <c r="Q70" s="13" t="n"/>
      <c r="R70" s="4">
        <f>IF(C70="","",TEXT(C70,"MM/YYYY"))</f>
        <v/>
      </c>
      <c r="S70" s="14" t="n"/>
      <c r="T70" s="4">
        <f>IF(P70="","",IF(P70="Uhradená","OK","Čaká na úhradu"))</f>
        <v/>
      </c>
    </row>
    <row r="71" ht="22" customHeight="1">
      <c r="A71" s="15">
        <f>IF(B71="","",COUNTA($B$4:B71))</f>
        <v/>
      </c>
      <c r="B71" s="5" t="n"/>
      <c r="C71" s="6" t="n"/>
      <c r="D71" s="6" t="n"/>
      <c r="E71" s="6" t="n"/>
      <c r="F71" s="5" t="n"/>
      <c r="G71" s="16">
        <f>IF(F71="","",IFERROR(VLOOKUP(F71,'Číselníky a pokyny'!$A$8:$D$16,2,FALSE),""))</f>
        <v/>
      </c>
      <c r="H71" s="17">
        <f>IF(F71="","",IFERROR(VLOOKUP(F71,'Číselníky a pokyny'!$A$8:$D$16,3,FALSE),""))</f>
        <v/>
      </c>
      <c r="I71" s="5" t="n"/>
      <c r="J71" s="9" t="n"/>
      <c r="K71" s="10" t="n"/>
      <c r="L71" s="18">
        <f>IF(OR(J71="",K71=""),"",J71*K71)</f>
        <v/>
      </c>
      <c r="M71" s="12" t="n"/>
      <c r="N71" s="18">
        <f>IF(OR(L71="",M71=""),"",L71*M71)</f>
        <v/>
      </c>
      <c r="O71" s="18">
        <f>IF(OR(L71="",N71=""),"",L71+N71)</f>
        <v/>
      </c>
      <c r="P71" s="13" t="n"/>
      <c r="Q71" s="13" t="n"/>
      <c r="R71" s="15">
        <f>IF(C71="","",TEXT(C71,"MM/YYYY"))</f>
        <v/>
      </c>
      <c r="S71" s="14" t="n"/>
      <c r="T71" s="15">
        <f>IF(P71="","",IF(P71="Uhradená","OK","Čaká na úhradu"))</f>
        <v/>
      </c>
    </row>
    <row r="72" ht="22" customHeight="1">
      <c r="A72" s="4">
        <f>IF(B72="","",COUNTA($B$4:B72))</f>
        <v/>
      </c>
      <c r="B72" s="5" t="n"/>
      <c r="C72" s="6" t="n"/>
      <c r="D72" s="6" t="n"/>
      <c r="E72" s="6" t="n"/>
      <c r="F72" s="5" t="n"/>
      <c r="G72" s="7">
        <f>IF(F72="","",IFERROR(VLOOKUP(F72,'Číselníky a pokyny'!$A$8:$D$16,2,FALSE),""))</f>
        <v/>
      </c>
      <c r="H72" s="8">
        <f>IF(F72="","",IFERROR(VLOOKUP(F72,'Číselníky a pokyny'!$A$8:$D$16,3,FALSE),""))</f>
        <v/>
      </c>
      <c r="I72" s="5" t="n"/>
      <c r="J72" s="9" t="n"/>
      <c r="K72" s="10" t="n"/>
      <c r="L72" s="11">
        <f>IF(OR(J72="",K72=""),"",J72*K72)</f>
        <v/>
      </c>
      <c r="M72" s="12" t="n"/>
      <c r="N72" s="11">
        <f>IF(OR(L72="",M72=""),"",L72*M72)</f>
        <v/>
      </c>
      <c r="O72" s="11">
        <f>IF(OR(L72="",N72=""),"",L72+N72)</f>
        <v/>
      </c>
      <c r="P72" s="13" t="n"/>
      <c r="Q72" s="13" t="n"/>
      <c r="R72" s="4">
        <f>IF(C72="","",TEXT(C72,"MM/YYYY"))</f>
        <v/>
      </c>
      <c r="S72" s="14" t="n"/>
      <c r="T72" s="4">
        <f>IF(P72="","",IF(P72="Uhradená","OK","Čaká na úhradu"))</f>
        <v/>
      </c>
    </row>
    <row r="73" ht="22" customHeight="1">
      <c r="A73" s="15">
        <f>IF(B73="","",COUNTA($B$4:B73))</f>
        <v/>
      </c>
      <c r="B73" s="5" t="n"/>
      <c r="C73" s="6" t="n"/>
      <c r="D73" s="6" t="n"/>
      <c r="E73" s="6" t="n"/>
      <c r="F73" s="5" t="n"/>
      <c r="G73" s="16">
        <f>IF(F73="","",IFERROR(VLOOKUP(F73,'Číselníky a pokyny'!$A$8:$D$16,2,FALSE),""))</f>
        <v/>
      </c>
      <c r="H73" s="17">
        <f>IF(F73="","",IFERROR(VLOOKUP(F73,'Číselníky a pokyny'!$A$8:$D$16,3,FALSE),""))</f>
        <v/>
      </c>
      <c r="I73" s="5" t="n"/>
      <c r="J73" s="9" t="n"/>
      <c r="K73" s="10" t="n"/>
      <c r="L73" s="18">
        <f>IF(OR(J73="",K73=""),"",J73*K73)</f>
        <v/>
      </c>
      <c r="M73" s="12" t="n"/>
      <c r="N73" s="18">
        <f>IF(OR(L73="",M73=""),"",L73*M73)</f>
        <v/>
      </c>
      <c r="O73" s="18">
        <f>IF(OR(L73="",N73=""),"",L73+N73)</f>
        <v/>
      </c>
      <c r="P73" s="13" t="n"/>
      <c r="Q73" s="13" t="n"/>
      <c r="R73" s="15">
        <f>IF(C73="","",TEXT(C73,"MM/YYYY"))</f>
        <v/>
      </c>
      <c r="S73" s="14" t="n"/>
      <c r="T73" s="15">
        <f>IF(P73="","",IF(P73="Uhradená","OK","Čaká na úhradu"))</f>
        <v/>
      </c>
    </row>
    <row r="74" ht="22" customHeight="1">
      <c r="A74" s="4">
        <f>IF(B74="","",COUNTA($B$4:B74))</f>
        <v/>
      </c>
      <c r="B74" s="5" t="n"/>
      <c r="C74" s="6" t="n"/>
      <c r="D74" s="6" t="n"/>
      <c r="E74" s="6" t="n"/>
      <c r="F74" s="5" t="n"/>
      <c r="G74" s="7">
        <f>IF(F74="","",IFERROR(VLOOKUP(F74,'Číselníky a pokyny'!$A$8:$D$16,2,FALSE),""))</f>
        <v/>
      </c>
      <c r="H74" s="8">
        <f>IF(F74="","",IFERROR(VLOOKUP(F74,'Číselníky a pokyny'!$A$8:$D$16,3,FALSE),""))</f>
        <v/>
      </c>
      <c r="I74" s="5" t="n"/>
      <c r="J74" s="9" t="n"/>
      <c r="K74" s="10" t="n"/>
      <c r="L74" s="11">
        <f>IF(OR(J74="",K74=""),"",J74*K74)</f>
        <v/>
      </c>
      <c r="M74" s="12" t="n"/>
      <c r="N74" s="11">
        <f>IF(OR(L74="",M74=""),"",L74*M74)</f>
        <v/>
      </c>
      <c r="O74" s="11">
        <f>IF(OR(L74="",N74=""),"",L74+N74)</f>
        <v/>
      </c>
      <c r="P74" s="13" t="n"/>
      <c r="Q74" s="13" t="n"/>
      <c r="R74" s="4">
        <f>IF(C74="","",TEXT(C74,"MM/YYYY"))</f>
        <v/>
      </c>
      <c r="S74" s="14" t="n"/>
      <c r="T74" s="4">
        <f>IF(P74="","",IF(P74="Uhradená","OK","Čaká na úhradu"))</f>
        <v/>
      </c>
    </row>
    <row r="75" ht="22" customHeight="1">
      <c r="A75" s="15">
        <f>IF(B75="","",COUNTA($B$4:B75))</f>
        <v/>
      </c>
      <c r="B75" s="5" t="n"/>
      <c r="C75" s="6" t="n"/>
      <c r="D75" s="6" t="n"/>
      <c r="E75" s="6" t="n"/>
      <c r="F75" s="5" t="n"/>
      <c r="G75" s="16">
        <f>IF(F75="","",IFERROR(VLOOKUP(F75,'Číselníky a pokyny'!$A$8:$D$16,2,FALSE),""))</f>
        <v/>
      </c>
      <c r="H75" s="17">
        <f>IF(F75="","",IFERROR(VLOOKUP(F75,'Číselníky a pokyny'!$A$8:$D$16,3,FALSE),""))</f>
        <v/>
      </c>
      <c r="I75" s="5" t="n"/>
      <c r="J75" s="9" t="n"/>
      <c r="K75" s="10" t="n"/>
      <c r="L75" s="18">
        <f>IF(OR(J75="",K75=""),"",J75*K75)</f>
        <v/>
      </c>
      <c r="M75" s="12" t="n"/>
      <c r="N75" s="18">
        <f>IF(OR(L75="",M75=""),"",L75*M75)</f>
        <v/>
      </c>
      <c r="O75" s="18">
        <f>IF(OR(L75="",N75=""),"",L75+N75)</f>
        <v/>
      </c>
      <c r="P75" s="13" t="n"/>
      <c r="Q75" s="13" t="n"/>
      <c r="R75" s="15">
        <f>IF(C75="","",TEXT(C75,"MM/YYYY"))</f>
        <v/>
      </c>
      <c r="S75" s="14" t="n"/>
      <c r="T75" s="15">
        <f>IF(P75="","",IF(P75="Uhradená","OK","Čaká na úhradu"))</f>
        <v/>
      </c>
    </row>
    <row r="76" ht="22" customHeight="1">
      <c r="A76" s="4">
        <f>IF(B76="","",COUNTA($B$4:B76))</f>
        <v/>
      </c>
      <c r="B76" s="5" t="n"/>
      <c r="C76" s="6" t="n"/>
      <c r="D76" s="6" t="n"/>
      <c r="E76" s="6" t="n"/>
      <c r="F76" s="5" t="n"/>
      <c r="G76" s="7">
        <f>IF(F76="","",IFERROR(VLOOKUP(F76,'Číselníky a pokyny'!$A$8:$D$16,2,FALSE),""))</f>
        <v/>
      </c>
      <c r="H76" s="8">
        <f>IF(F76="","",IFERROR(VLOOKUP(F76,'Číselníky a pokyny'!$A$8:$D$16,3,FALSE),""))</f>
        <v/>
      </c>
      <c r="I76" s="5" t="n"/>
      <c r="J76" s="9" t="n"/>
      <c r="K76" s="10" t="n"/>
      <c r="L76" s="11">
        <f>IF(OR(J76="",K76=""),"",J76*K76)</f>
        <v/>
      </c>
      <c r="M76" s="12" t="n"/>
      <c r="N76" s="11">
        <f>IF(OR(L76="",M76=""),"",L76*M76)</f>
        <v/>
      </c>
      <c r="O76" s="11">
        <f>IF(OR(L76="",N76=""),"",L76+N76)</f>
        <v/>
      </c>
      <c r="P76" s="13" t="n"/>
      <c r="Q76" s="13" t="n"/>
      <c r="R76" s="4">
        <f>IF(C76="","",TEXT(C76,"MM/YYYY"))</f>
        <v/>
      </c>
      <c r="S76" s="14" t="n"/>
      <c r="T76" s="4">
        <f>IF(P76="","",IF(P76="Uhradená","OK","Čaká na úhradu"))</f>
        <v/>
      </c>
    </row>
    <row r="77" ht="22" customHeight="1">
      <c r="A77" s="15">
        <f>IF(B77="","",COUNTA($B$4:B77))</f>
        <v/>
      </c>
      <c r="B77" s="5" t="n"/>
      <c r="C77" s="6" t="n"/>
      <c r="D77" s="6" t="n"/>
      <c r="E77" s="6" t="n"/>
      <c r="F77" s="5" t="n"/>
      <c r="G77" s="16">
        <f>IF(F77="","",IFERROR(VLOOKUP(F77,'Číselníky a pokyny'!$A$8:$D$16,2,FALSE),""))</f>
        <v/>
      </c>
      <c r="H77" s="17">
        <f>IF(F77="","",IFERROR(VLOOKUP(F77,'Číselníky a pokyny'!$A$8:$D$16,3,FALSE),""))</f>
        <v/>
      </c>
      <c r="I77" s="5" t="n"/>
      <c r="J77" s="9" t="n"/>
      <c r="K77" s="10" t="n"/>
      <c r="L77" s="18">
        <f>IF(OR(J77="",K77=""),"",J77*K77)</f>
        <v/>
      </c>
      <c r="M77" s="12" t="n"/>
      <c r="N77" s="18">
        <f>IF(OR(L77="",M77=""),"",L77*M77)</f>
        <v/>
      </c>
      <c r="O77" s="18">
        <f>IF(OR(L77="",N77=""),"",L77+N77)</f>
        <v/>
      </c>
      <c r="P77" s="13" t="n"/>
      <c r="Q77" s="13" t="n"/>
      <c r="R77" s="15">
        <f>IF(C77="","",TEXT(C77,"MM/YYYY"))</f>
        <v/>
      </c>
      <c r="S77" s="14" t="n"/>
      <c r="T77" s="15">
        <f>IF(P77="","",IF(P77="Uhradená","OK","Čaká na úhradu"))</f>
        <v/>
      </c>
    </row>
    <row r="78" ht="22" customHeight="1">
      <c r="A78" s="4">
        <f>IF(B78="","",COUNTA($B$4:B78))</f>
        <v/>
      </c>
      <c r="B78" s="5" t="n"/>
      <c r="C78" s="6" t="n"/>
      <c r="D78" s="6" t="n"/>
      <c r="E78" s="6" t="n"/>
      <c r="F78" s="5" t="n"/>
      <c r="G78" s="7">
        <f>IF(F78="","",IFERROR(VLOOKUP(F78,'Číselníky a pokyny'!$A$8:$D$16,2,FALSE),""))</f>
        <v/>
      </c>
      <c r="H78" s="8">
        <f>IF(F78="","",IFERROR(VLOOKUP(F78,'Číselníky a pokyny'!$A$8:$D$16,3,FALSE),""))</f>
        <v/>
      </c>
      <c r="I78" s="5" t="n"/>
      <c r="J78" s="9" t="n"/>
      <c r="K78" s="10" t="n"/>
      <c r="L78" s="11">
        <f>IF(OR(J78="",K78=""),"",J78*K78)</f>
        <v/>
      </c>
      <c r="M78" s="12" t="n"/>
      <c r="N78" s="11">
        <f>IF(OR(L78="",M78=""),"",L78*M78)</f>
        <v/>
      </c>
      <c r="O78" s="11">
        <f>IF(OR(L78="",N78=""),"",L78+N78)</f>
        <v/>
      </c>
      <c r="P78" s="13" t="n"/>
      <c r="Q78" s="13" t="n"/>
      <c r="R78" s="4">
        <f>IF(C78="","",TEXT(C78,"MM/YYYY"))</f>
        <v/>
      </c>
      <c r="S78" s="14" t="n"/>
      <c r="T78" s="4">
        <f>IF(P78="","",IF(P78="Uhradená","OK","Čaká na úhradu"))</f>
        <v/>
      </c>
    </row>
    <row r="79" ht="22" customHeight="1">
      <c r="A79" s="15">
        <f>IF(B79="","",COUNTA($B$4:B79))</f>
        <v/>
      </c>
      <c r="B79" s="5" t="n"/>
      <c r="C79" s="6" t="n"/>
      <c r="D79" s="6" t="n"/>
      <c r="E79" s="6" t="n"/>
      <c r="F79" s="5" t="n"/>
      <c r="G79" s="16">
        <f>IF(F79="","",IFERROR(VLOOKUP(F79,'Číselníky a pokyny'!$A$8:$D$16,2,FALSE),""))</f>
        <v/>
      </c>
      <c r="H79" s="17">
        <f>IF(F79="","",IFERROR(VLOOKUP(F79,'Číselníky a pokyny'!$A$8:$D$16,3,FALSE),""))</f>
        <v/>
      </c>
      <c r="I79" s="5" t="n"/>
      <c r="J79" s="9" t="n"/>
      <c r="K79" s="10" t="n"/>
      <c r="L79" s="18">
        <f>IF(OR(J79="",K79=""),"",J79*K79)</f>
        <v/>
      </c>
      <c r="M79" s="12" t="n"/>
      <c r="N79" s="18">
        <f>IF(OR(L79="",M79=""),"",L79*M79)</f>
        <v/>
      </c>
      <c r="O79" s="18">
        <f>IF(OR(L79="",N79=""),"",L79+N79)</f>
        <v/>
      </c>
      <c r="P79" s="13" t="n"/>
      <c r="Q79" s="13" t="n"/>
      <c r="R79" s="15">
        <f>IF(C79="","",TEXT(C79,"MM/YYYY"))</f>
        <v/>
      </c>
      <c r="S79" s="14" t="n"/>
      <c r="T79" s="15">
        <f>IF(P79="","",IF(P79="Uhradená","OK","Čaká na úhradu"))</f>
        <v/>
      </c>
    </row>
    <row r="80" ht="22" customHeight="1">
      <c r="A80" s="4">
        <f>IF(B80="","",COUNTA($B$4:B80))</f>
        <v/>
      </c>
      <c r="B80" s="5" t="n"/>
      <c r="C80" s="6" t="n"/>
      <c r="D80" s="6" t="n"/>
      <c r="E80" s="6" t="n"/>
      <c r="F80" s="5" t="n"/>
      <c r="G80" s="7">
        <f>IF(F80="","",IFERROR(VLOOKUP(F80,'Číselníky a pokyny'!$A$8:$D$16,2,FALSE),""))</f>
        <v/>
      </c>
      <c r="H80" s="8">
        <f>IF(F80="","",IFERROR(VLOOKUP(F80,'Číselníky a pokyny'!$A$8:$D$16,3,FALSE),""))</f>
        <v/>
      </c>
      <c r="I80" s="5" t="n"/>
      <c r="J80" s="9" t="n"/>
      <c r="K80" s="10" t="n"/>
      <c r="L80" s="11">
        <f>IF(OR(J80="",K80=""),"",J80*K80)</f>
        <v/>
      </c>
      <c r="M80" s="12" t="n"/>
      <c r="N80" s="11">
        <f>IF(OR(L80="",M80=""),"",L80*M80)</f>
        <v/>
      </c>
      <c r="O80" s="11">
        <f>IF(OR(L80="",N80=""),"",L80+N80)</f>
        <v/>
      </c>
      <c r="P80" s="13" t="n"/>
      <c r="Q80" s="13" t="n"/>
      <c r="R80" s="4">
        <f>IF(C80="","",TEXT(C80,"MM/YYYY"))</f>
        <v/>
      </c>
      <c r="S80" s="14" t="n"/>
      <c r="T80" s="4">
        <f>IF(P80="","",IF(P80="Uhradená","OK","Čaká na úhradu"))</f>
        <v/>
      </c>
    </row>
    <row r="81" ht="22" customHeight="1">
      <c r="A81" s="15">
        <f>IF(B81="","",COUNTA($B$4:B81))</f>
        <v/>
      </c>
      <c r="B81" s="5" t="n"/>
      <c r="C81" s="6" t="n"/>
      <c r="D81" s="6" t="n"/>
      <c r="E81" s="6" t="n"/>
      <c r="F81" s="5" t="n"/>
      <c r="G81" s="16">
        <f>IF(F81="","",IFERROR(VLOOKUP(F81,'Číselníky a pokyny'!$A$8:$D$16,2,FALSE),""))</f>
        <v/>
      </c>
      <c r="H81" s="17">
        <f>IF(F81="","",IFERROR(VLOOKUP(F81,'Číselníky a pokyny'!$A$8:$D$16,3,FALSE),""))</f>
        <v/>
      </c>
      <c r="I81" s="5" t="n"/>
      <c r="J81" s="9" t="n"/>
      <c r="K81" s="10" t="n"/>
      <c r="L81" s="18">
        <f>IF(OR(J81="",K81=""),"",J81*K81)</f>
        <v/>
      </c>
      <c r="M81" s="12" t="n"/>
      <c r="N81" s="18">
        <f>IF(OR(L81="",M81=""),"",L81*M81)</f>
        <v/>
      </c>
      <c r="O81" s="18">
        <f>IF(OR(L81="",N81=""),"",L81+N81)</f>
        <v/>
      </c>
      <c r="P81" s="13" t="n"/>
      <c r="Q81" s="13" t="n"/>
      <c r="R81" s="15">
        <f>IF(C81="","",TEXT(C81,"MM/YYYY"))</f>
        <v/>
      </c>
      <c r="S81" s="14" t="n"/>
      <c r="T81" s="15">
        <f>IF(P81="","",IF(P81="Uhradená","OK","Čaká na úhradu"))</f>
        <v/>
      </c>
    </row>
    <row r="82" ht="22" customHeight="1">
      <c r="A82" s="4">
        <f>IF(B82="","",COUNTA($B$4:B82))</f>
        <v/>
      </c>
      <c r="B82" s="5" t="n"/>
      <c r="C82" s="6" t="n"/>
      <c r="D82" s="6" t="n"/>
      <c r="E82" s="6" t="n"/>
      <c r="F82" s="5" t="n"/>
      <c r="G82" s="7">
        <f>IF(F82="","",IFERROR(VLOOKUP(F82,'Číselníky a pokyny'!$A$8:$D$16,2,FALSE),""))</f>
        <v/>
      </c>
      <c r="H82" s="8">
        <f>IF(F82="","",IFERROR(VLOOKUP(F82,'Číselníky a pokyny'!$A$8:$D$16,3,FALSE),""))</f>
        <v/>
      </c>
      <c r="I82" s="5" t="n"/>
      <c r="J82" s="9" t="n"/>
      <c r="K82" s="10" t="n"/>
      <c r="L82" s="11">
        <f>IF(OR(J82="",K82=""),"",J82*K82)</f>
        <v/>
      </c>
      <c r="M82" s="12" t="n"/>
      <c r="N82" s="11">
        <f>IF(OR(L82="",M82=""),"",L82*M82)</f>
        <v/>
      </c>
      <c r="O82" s="11">
        <f>IF(OR(L82="",N82=""),"",L82+N82)</f>
        <v/>
      </c>
      <c r="P82" s="13" t="n"/>
      <c r="Q82" s="13" t="n"/>
      <c r="R82" s="4">
        <f>IF(C82="","",TEXT(C82,"MM/YYYY"))</f>
        <v/>
      </c>
      <c r="S82" s="14" t="n"/>
      <c r="T82" s="4">
        <f>IF(P82="","",IF(P82="Uhradená","OK","Čaká na úhradu"))</f>
        <v/>
      </c>
    </row>
    <row r="83" ht="22" customHeight="1">
      <c r="A83" s="15">
        <f>IF(B83="","",COUNTA($B$4:B83))</f>
        <v/>
      </c>
      <c r="B83" s="5" t="n"/>
      <c r="C83" s="6" t="n"/>
      <c r="D83" s="6" t="n"/>
      <c r="E83" s="6" t="n"/>
      <c r="F83" s="5" t="n"/>
      <c r="G83" s="16">
        <f>IF(F83="","",IFERROR(VLOOKUP(F83,'Číselníky a pokyny'!$A$8:$D$16,2,FALSE),""))</f>
        <v/>
      </c>
      <c r="H83" s="17">
        <f>IF(F83="","",IFERROR(VLOOKUP(F83,'Číselníky a pokyny'!$A$8:$D$16,3,FALSE),""))</f>
        <v/>
      </c>
      <c r="I83" s="5" t="n"/>
      <c r="J83" s="9" t="n"/>
      <c r="K83" s="10" t="n"/>
      <c r="L83" s="18">
        <f>IF(OR(J83="",K83=""),"",J83*K83)</f>
        <v/>
      </c>
      <c r="M83" s="12" t="n"/>
      <c r="N83" s="18">
        <f>IF(OR(L83="",M83=""),"",L83*M83)</f>
        <v/>
      </c>
      <c r="O83" s="18">
        <f>IF(OR(L83="",N83=""),"",L83+N83)</f>
        <v/>
      </c>
      <c r="P83" s="13" t="n"/>
      <c r="Q83" s="13" t="n"/>
      <c r="R83" s="15">
        <f>IF(C83="","",TEXT(C83,"MM/YYYY"))</f>
        <v/>
      </c>
      <c r="S83" s="14" t="n"/>
      <c r="T83" s="15">
        <f>IF(P83="","",IF(P83="Uhradená","OK","Čaká na úhradu"))</f>
        <v/>
      </c>
    </row>
    <row r="84" ht="22" customHeight="1">
      <c r="A84" s="4">
        <f>IF(B84="","",COUNTA($B$4:B84))</f>
        <v/>
      </c>
      <c r="B84" s="5" t="n"/>
      <c r="C84" s="6" t="n"/>
      <c r="D84" s="6" t="n"/>
      <c r="E84" s="6" t="n"/>
      <c r="F84" s="5" t="n"/>
      <c r="G84" s="7">
        <f>IF(F84="","",IFERROR(VLOOKUP(F84,'Číselníky a pokyny'!$A$8:$D$16,2,FALSE),""))</f>
        <v/>
      </c>
      <c r="H84" s="8">
        <f>IF(F84="","",IFERROR(VLOOKUP(F84,'Číselníky a pokyny'!$A$8:$D$16,3,FALSE),""))</f>
        <v/>
      </c>
      <c r="I84" s="5" t="n"/>
      <c r="J84" s="9" t="n"/>
      <c r="K84" s="10" t="n"/>
      <c r="L84" s="11">
        <f>IF(OR(J84="",K84=""),"",J84*K84)</f>
        <v/>
      </c>
      <c r="M84" s="12" t="n"/>
      <c r="N84" s="11">
        <f>IF(OR(L84="",M84=""),"",L84*M84)</f>
        <v/>
      </c>
      <c r="O84" s="11">
        <f>IF(OR(L84="",N84=""),"",L84+N84)</f>
        <v/>
      </c>
      <c r="P84" s="13" t="n"/>
      <c r="Q84" s="13" t="n"/>
      <c r="R84" s="4">
        <f>IF(C84="","",TEXT(C84,"MM/YYYY"))</f>
        <v/>
      </c>
      <c r="S84" s="14" t="n"/>
      <c r="T84" s="4">
        <f>IF(P84="","",IF(P84="Uhradená","OK","Čaká na úhradu"))</f>
        <v/>
      </c>
    </row>
    <row r="85" ht="22" customHeight="1">
      <c r="A85" s="15">
        <f>IF(B85="","",COUNTA($B$4:B85))</f>
        <v/>
      </c>
      <c r="B85" s="5" t="n"/>
      <c r="C85" s="6" t="n"/>
      <c r="D85" s="6" t="n"/>
      <c r="E85" s="6" t="n"/>
      <c r="F85" s="5" t="n"/>
      <c r="G85" s="16">
        <f>IF(F85="","",IFERROR(VLOOKUP(F85,'Číselníky a pokyny'!$A$8:$D$16,2,FALSE),""))</f>
        <v/>
      </c>
      <c r="H85" s="17">
        <f>IF(F85="","",IFERROR(VLOOKUP(F85,'Číselníky a pokyny'!$A$8:$D$16,3,FALSE),""))</f>
        <v/>
      </c>
      <c r="I85" s="5" t="n"/>
      <c r="J85" s="9" t="n"/>
      <c r="K85" s="10" t="n"/>
      <c r="L85" s="18">
        <f>IF(OR(J85="",K85=""),"",J85*K85)</f>
        <v/>
      </c>
      <c r="M85" s="12" t="n"/>
      <c r="N85" s="18">
        <f>IF(OR(L85="",M85=""),"",L85*M85)</f>
        <v/>
      </c>
      <c r="O85" s="18">
        <f>IF(OR(L85="",N85=""),"",L85+N85)</f>
        <v/>
      </c>
      <c r="P85" s="13" t="n"/>
      <c r="Q85" s="13" t="n"/>
      <c r="R85" s="15">
        <f>IF(C85="","",TEXT(C85,"MM/YYYY"))</f>
        <v/>
      </c>
      <c r="S85" s="14" t="n"/>
      <c r="T85" s="15">
        <f>IF(P85="","",IF(P85="Uhradená","OK","Čaká na úhradu"))</f>
        <v/>
      </c>
    </row>
    <row r="86" ht="22" customHeight="1">
      <c r="A86" s="4">
        <f>IF(B86="","",COUNTA($B$4:B86))</f>
        <v/>
      </c>
      <c r="B86" s="5" t="n"/>
      <c r="C86" s="6" t="n"/>
      <c r="D86" s="6" t="n"/>
      <c r="E86" s="6" t="n"/>
      <c r="F86" s="5" t="n"/>
      <c r="G86" s="7">
        <f>IF(F86="","",IFERROR(VLOOKUP(F86,'Číselníky a pokyny'!$A$8:$D$16,2,FALSE),""))</f>
        <v/>
      </c>
      <c r="H86" s="8">
        <f>IF(F86="","",IFERROR(VLOOKUP(F86,'Číselníky a pokyny'!$A$8:$D$16,3,FALSE),""))</f>
        <v/>
      </c>
      <c r="I86" s="5" t="n"/>
      <c r="J86" s="9" t="n"/>
      <c r="K86" s="10" t="n"/>
      <c r="L86" s="11">
        <f>IF(OR(J86="",K86=""),"",J86*K86)</f>
        <v/>
      </c>
      <c r="M86" s="12" t="n"/>
      <c r="N86" s="11">
        <f>IF(OR(L86="",M86=""),"",L86*M86)</f>
        <v/>
      </c>
      <c r="O86" s="11">
        <f>IF(OR(L86="",N86=""),"",L86+N86)</f>
        <v/>
      </c>
      <c r="P86" s="13" t="n"/>
      <c r="Q86" s="13" t="n"/>
      <c r="R86" s="4">
        <f>IF(C86="","",TEXT(C86,"MM/YYYY"))</f>
        <v/>
      </c>
      <c r="S86" s="14" t="n"/>
      <c r="T86" s="4">
        <f>IF(P86="","",IF(P86="Uhradená","OK","Čaká na úhradu"))</f>
        <v/>
      </c>
    </row>
    <row r="87" ht="22" customHeight="1">
      <c r="A87" s="15">
        <f>IF(B87="","",COUNTA($B$4:B87))</f>
        <v/>
      </c>
      <c r="B87" s="5" t="n"/>
      <c r="C87" s="6" t="n"/>
      <c r="D87" s="6" t="n"/>
      <c r="E87" s="6" t="n"/>
      <c r="F87" s="5" t="n"/>
      <c r="G87" s="16">
        <f>IF(F87="","",IFERROR(VLOOKUP(F87,'Číselníky a pokyny'!$A$8:$D$16,2,FALSE),""))</f>
        <v/>
      </c>
      <c r="H87" s="17">
        <f>IF(F87="","",IFERROR(VLOOKUP(F87,'Číselníky a pokyny'!$A$8:$D$16,3,FALSE),""))</f>
        <v/>
      </c>
      <c r="I87" s="5" t="n"/>
      <c r="J87" s="9" t="n"/>
      <c r="K87" s="10" t="n"/>
      <c r="L87" s="18">
        <f>IF(OR(J87="",K87=""),"",J87*K87)</f>
        <v/>
      </c>
      <c r="M87" s="12" t="n"/>
      <c r="N87" s="18">
        <f>IF(OR(L87="",M87=""),"",L87*M87)</f>
        <v/>
      </c>
      <c r="O87" s="18">
        <f>IF(OR(L87="",N87=""),"",L87+N87)</f>
        <v/>
      </c>
      <c r="P87" s="13" t="n"/>
      <c r="Q87" s="13" t="n"/>
      <c r="R87" s="15">
        <f>IF(C87="","",TEXT(C87,"MM/YYYY"))</f>
        <v/>
      </c>
      <c r="S87" s="14" t="n"/>
      <c r="T87" s="15">
        <f>IF(P87="","",IF(P87="Uhradená","OK","Čaká na úhradu"))</f>
        <v/>
      </c>
    </row>
    <row r="88" ht="22" customHeight="1">
      <c r="A88" s="4">
        <f>IF(B88="","",COUNTA($B$4:B88))</f>
        <v/>
      </c>
      <c r="B88" s="5" t="n"/>
      <c r="C88" s="6" t="n"/>
      <c r="D88" s="6" t="n"/>
      <c r="E88" s="6" t="n"/>
      <c r="F88" s="5" t="n"/>
      <c r="G88" s="7">
        <f>IF(F88="","",IFERROR(VLOOKUP(F88,'Číselníky a pokyny'!$A$8:$D$16,2,FALSE),""))</f>
        <v/>
      </c>
      <c r="H88" s="8">
        <f>IF(F88="","",IFERROR(VLOOKUP(F88,'Číselníky a pokyny'!$A$8:$D$16,3,FALSE),""))</f>
        <v/>
      </c>
      <c r="I88" s="5" t="n"/>
      <c r="J88" s="9" t="n"/>
      <c r="K88" s="10" t="n"/>
      <c r="L88" s="11">
        <f>IF(OR(J88="",K88=""),"",J88*K88)</f>
        <v/>
      </c>
      <c r="M88" s="12" t="n"/>
      <c r="N88" s="11">
        <f>IF(OR(L88="",M88=""),"",L88*M88)</f>
        <v/>
      </c>
      <c r="O88" s="11">
        <f>IF(OR(L88="",N88=""),"",L88+N88)</f>
        <v/>
      </c>
      <c r="P88" s="13" t="n"/>
      <c r="Q88" s="13" t="n"/>
      <c r="R88" s="4">
        <f>IF(C88="","",TEXT(C88,"MM/YYYY"))</f>
        <v/>
      </c>
      <c r="S88" s="14" t="n"/>
      <c r="T88" s="4">
        <f>IF(P88="","",IF(P88="Uhradená","OK","Čaká na úhradu"))</f>
        <v/>
      </c>
    </row>
    <row r="89" ht="22" customHeight="1">
      <c r="A89" s="15">
        <f>IF(B89="","",COUNTA($B$4:B89))</f>
        <v/>
      </c>
      <c r="B89" s="5" t="n"/>
      <c r="C89" s="6" t="n"/>
      <c r="D89" s="6" t="n"/>
      <c r="E89" s="6" t="n"/>
      <c r="F89" s="5" t="n"/>
      <c r="G89" s="16">
        <f>IF(F89="","",IFERROR(VLOOKUP(F89,'Číselníky a pokyny'!$A$8:$D$16,2,FALSE),""))</f>
        <v/>
      </c>
      <c r="H89" s="17">
        <f>IF(F89="","",IFERROR(VLOOKUP(F89,'Číselníky a pokyny'!$A$8:$D$16,3,FALSE),""))</f>
        <v/>
      </c>
      <c r="I89" s="5" t="n"/>
      <c r="J89" s="9" t="n"/>
      <c r="K89" s="10" t="n"/>
      <c r="L89" s="18">
        <f>IF(OR(J89="",K89=""),"",J89*K89)</f>
        <v/>
      </c>
      <c r="M89" s="12" t="n"/>
      <c r="N89" s="18">
        <f>IF(OR(L89="",M89=""),"",L89*M89)</f>
        <v/>
      </c>
      <c r="O89" s="18">
        <f>IF(OR(L89="",N89=""),"",L89+N89)</f>
        <v/>
      </c>
      <c r="P89" s="13" t="n"/>
      <c r="Q89" s="13" t="n"/>
      <c r="R89" s="15">
        <f>IF(C89="","",TEXT(C89,"MM/YYYY"))</f>
        <v/>
      </c>
      <c r="S89" s="14" t="n"/>
      <c r="T89" s="15">
        <f>IF(P89="","",IF(P89="Uhradená","OK","Čaká na úhradu"))</f>
        <v/>
      </c>
    </row>
    <row r="90" ht="22" customHeight="1">
      <c r="A90" s="4">
        <f>IF(B90="","",COUNTA($B$4:B90))</f>
        <v/>
      </c>
      <c r="B90" s="5" t="n"/>
      <c r="C90" s="6" t="n"/>
      <c r="D90" s="6" t="n"/>
      <c r="E90" s="6" t="n"/>
      <c r="F90" s="5" t="n"/>
      <c r="G90" s="7">
        <f>IF(F90="","",IFERROR(VLOOKUP(F90,'Číselníky a pokyny'!$A$8:$D$16,2,FALSE),""))</f>
        <v/>
      </c>
      <c r="H90" s="8">
        <f>IF(F90="","",IFERROR(VLOOKUP(F90,'Číselníky a pokyny'!$A$8:$D$16,3,FALSE),""))</f>
        <v/>
      </c>
      <c r="I90" s="5" t="n"/>
      <c r="J90" s="9" t="n"/>
      <c r="K90" s="10" t="n"/>
      <c r="L90" s="11">
        <f>IF(OR(J90="",K90=""),"",J90*K90)</f>
        <v/>
      </c>
      <c r="M90" s="12" t="n"/>
      <c r="N90" s="11">
        <f>IF(OR(L90="",M90=""),"",L90*M90)</f>
        <v/>
      </c>
      <c r="O90" s="11">
        <f>IF(OR(L90="",N90=""),"",L90+N90)</f>
        <v/>
      </c>
      <c r="P90" s="13" t="n"/>
      <c r="Q90" s="13" t="n"/>
      <c r="R90" s="4">
        <f>IF(C90="","",TEXT(C90,"MM/YYYY"))</f>
        <v/>
      </c>
      <c r="S90" s="14" t="n"/>
      <c r="T90" s="4">
        <f>IF(P90="","",IF(P90="Uhradená","OK","Čaká na úhradu"))</f>
        <v/>
      </c>
    </row>
    <row r="91" ht="22" customHeight="1">
      <c r="A91" s="15">
        <f>IF(B91="","",COUNTA($B$4:B91))</f>
        <v/>
      </c>
      <c r="B91" s="5" t="n"/>
      <c r="C91" s="6" t="n"/>
      <c r="D91" s="6" t="n"/>
      <c r="E91" s="6" t="n"/>
      <c r="F91" s="5" t="n"/>
      <c r="G91" s="16">
        <f>IF(F91="","",IFERROR(VLOOKUP(F91,'Číselníky a pokyny'!$A$8:$D$16,2,FALSE),""))</f>
        <v/>
      </c>
      <c r="H91" s="17">
        <f>IF(F91="","",IFERROR(VLOOKUP(F91,'Číselníky a pokyny'!$A$8:$D$16,3,FALSE),""))</f>
        <v/>
      </c>
      <c r="I91" s="5" t="n"/>
      <c r="J91" s="9" t="n"/>
      <c r="K91" s="10" t="n"/>
      <c r="L91" s="18">
        <f>IF(OR(J91="",K91=""),"",J91*K91)</f>
        <v/>
      </c>
      <c r="M91" s="12" t="n"/>
      <c r="N91" s="18">
        <f>IF(OR(L91="",M91=""),"",L91*M91)</f>
        <v/>
      </c>
      <c r="O91" s="18">
        <f>IF(OR(L91="",N91=""),"",L91+N91)</f>
        <v/>
      </c>
      <c r="P91" s="13" t="n"/>
      <c r="Q91" s="13" t="n"/>
      <c r="R91" s="15">
        <f>IF(C91="","",TEXT(C91,"MM/YYYY"))</f>
        <v/>
      </c>
      <c r="S91" s="14" t="n"/>
      <c r="T91" s="15">
        <f>IF(P91="","",IF(P91="Uhradená","OK","Čaká na úhradu"))</f>
        <v/>
      </c>
    </row>
    <row r="92" ht="22" customHeight="1">
      <c r="A92" s="4">
        <f>IF(B92="","",COUNTA($B$4:B92))</f>
        <v/>
      </c>
      <c r="B92" s="5" t="n"/>
      <c r="C92" s="6" t="n"/>
      <c r="D92" s="6" t="n"/>
      <c r="E92" s="6" t="n"/>
      <c r="F92" s="5" t="n"/>
      <c r="G92" s="7">
        <f>IF(F92="","",IFERROR(VLOOKUP(F92,'Číselníky a pokyny'!$A$8:$D$16,2,FALSE),""))</f>
        <v/>
      </c>
      <c r="H92" s="8">
        <f>IF(F92="","",IFERROR(VLOOKUP(F92,'Číselníky a pokyny'!$A$8:$D$16,3,FALSE),""))</f>
        <v/>
      </c>
      <c r="I92" s="5" t="n"/>
      <c r="J92" s="9" t="n"/>
      <c r="K92" s="10" t="n"/>
      <c r="L92" s="11">
        <f>IF(OR(J92="",K92=""),"",J92*K92)</f>
        <v/>
      </c>
      <c r="M92" s="12" t="n"/>
      <c r="N92" s="11">
        <f>IF(OR(L92="",M92=""),"",L92*M92)</f>
        <v/>
      </c>
      <c r="O92" s="11">
        <f>IF(OR(L92="",N92=""),"",L92+N92)</f>
        <v/>
      </c>
      <c r="P92" s="13" t="n"/>
      <c r="Q92" s="13" t="n"/>
      <c r="R92" s="4">
        <f>IF(C92="","",TEXT(C92,"MM/YYYY"))</f>
        <v/>
      </c>
      <c r="S92" s="14" t="n"/>
      <c r="T92" s="4">
        <f>IF(P92="","",IF(P92="Uhradená","OK","Čaká na úhradu"))</f>
        <v/>
      </c>
    </row>
    <row r="93" ht="22" customHeight="1">
      <c r="A93" s="15">
        <f>IF(B93="","",COUNTA($B$4:B93))</f>
        <v/>
      </c>
      <c r="B93" s="5" t="n"/>
      <c r="C93" s="6" t="n"/>
      <c r="D93" s="6" t="n"/>
      <c r="E93" s="6" t="n"/>
      <c r="F93" s="5" t="n"/>
      <c r="G93" s="16">
        <f>IF(F93="","",IFERROR(VLOOKUP(F93,'Číselníky a pokyny'!$A$8:$D$16,2,FALSE),""))</f>
        <v/>
      </c>
      <c r="H93" s="17">
        <f>IF(F93="","",IFERROR(VLOOKUP(F93,'Číselníky a pokyny'!$A$8:$D$16,3,FALSE),""))</f>
        <v/>
      </c>
      <c r="I93" s="5" t="n"/>
      <c r="J93" s="9" t="n"/>
      <c r="K93" s="10" t="n"/>
      <c r="L93" s="18">
        <f>IF(OR(J93="",K93=""),"",J93*K93)</f>
        <v/>
      </c>
      <c r="M93" s="12" t="n"/>
      <c r="N93" s="18">
        <f>IF(OR(L93="",M93=""),"",L93*M93)</f>
        <v/>
      </c>
      <c r="O93" s="18">
        <f>IF(OR(L93="",N93=""),"",L93+N93)</f>
        <v/>
      </c>
      <c r="P93" s="13" t="n"/>
      <c r="Q93" s="13" t="n"/>
      <c r="R93" s="15">
        <f>IF(C93="","",TEXT(C93,"MM/YYYY"))</f>
        <v/>
      </c>
      <c r="S93" s="14" t="n"/>
      <c r="T93" s="15">
        <f>IF(P93="","",IF(P93="Uhradená","OK","Čaká na úhradu"))</f>
        <v/>
      </c>
    </row>
    <row r="94" ht="22" customHeight="1">
      <c r="A94" s="4">
        <f>IF(B94="","",COUNTA($B$4:B94))</f>
        <v/>
      </c>
      <c r="B94" s="5" t="n"/>
      <c r="C94" s="6" t="n"/>
      <c r="D94" s="6" t="n"/>
      <c r="E94" s="6" t="n"/>
      <c r="F94" s="5" t="n"/>
      <c r="G94" s="7">
        <f>IF(F94="","",IFERROR(VLOOKUP(F94,'Číselníky a pokyny'!$A$8:$D$16,2,FALSE),""))</f>
        <v/>
      </c>
      <c r="H94" s="8">
        <f>IF(F94="","",IFERROR(VLOOKUP(F94,'Číselníky a pokyny'!$A$8:$D$16,3,FALSE),""))</f>
        <v/>
      </c>
      <c r="I94" s="5" t="n"/>
      <c r="J94" s="9" t="n"/>
      <c r="K94" s="10" t="n"/>
      <c r="L94" s="11">
        <f>IF(OR(J94="",K94=""),"",J94*K94)</f>
        <v/>
      </c>
      <c r="M94" s="12" t="n"/>
      <c r="N94" s="11">
        <f>IF(OR(L94="",M94=""),"",L94*M94)</f>
        <v/>
      </c>
      <c r="O94" s="11">
        <f>IF(OR(L94="",N94=""),"",L94+N94)</f>
        <v/>
      </c>
      <c r="P94" s="13" t="n"/>
      <c r="Q94" s="13" t="n"/>
      <c r="R94" s="4">
        <f>IF(C94="","",TEXT(C94,"MM/YYYY"))</f>
        <v/>
      </c>
      <c r="S94" s="14" t="n"/>
      <c r="T94" s="4">
        <f>IF(P94="","",IF(P94="Uhradená","OK","Čaká na úhradu"))</f>
        <v/>
      </c>
    </row>
    <row r="95" ht="22" customHeight="1">
      <c r="A95" s="15">
        <f>IF(B95="","",COUNTA($B$4:B95))</f>
        <v/>
      </c>
      <c r="B95" s="5" t="n"/>
      <c r="C95" s="6" t="n"/>
      <c r="D95" s="6" t="n"/>
      <c r="E95" s="6" t="n"/>
      <c r="F95" s="5" t="n"/>
      <c r="G95" s="16">
        <f>IF(F95="","",IFERROR(VLOOKUP(F95,'Číselníky a pokyny'!$A$8:$D$16,2,FALSE),""))</f>
        <v/>
      </c>
      <c r="H95" s="17">
        <f>IF(F95="","",IFERROR(VLOOKUP(F95,'Číselníky a pokyny'!$A$8:$D$16,3,FALSE),""))</f>
        <v/>
      </c>
      <c r="I95" s="5" t="n"/>
      <c r="J95" s="9" t="n"/>
      <c r="K95" s="10" t="n"/>
      <c r="L95" s="18">
        <f>IF(OR(J95="",K95=""),"",J95*K95)</f>
        <v/>
      </c>
      <c r="M95" s="12" t="n"/>
      <c r="N95" s="18">
        <f>IF(OR(L95="",M95=""),"",L95*M95)</f>
        <v/>
      </c>
      <c r="O95" s="18">
        <f>IF(OR(L95="",N95=""),"",L95+N95)</f>
        <v/>
      </c>
      <c r="P95" s="13" t="n"/>
      <c r="Q95" s="13" t="n"/>
      <c r="R95" s="15">
        <f>IF(C95="","",TEXT(C95,"MM/YYYY"))</f>
        <v/>
      </c>
      <c r="S95" s="14" t="n"/>
      <c r="T95" s="15">
        <f>IF(P95="","",IF(P95="Uhradená","OK","Čaká na úhradu"))</f>
        <v/>
      </c>
    </row>
    <row r="96" ht="22" customHeight="1">
      <c r="A96" s="4">
        <f>IF(B96="","",COUNTA($B$4:B96))</f>
        <v/>
      </c>
      <c r="B96" s="5" t="n"/>
      <c r="C96" s="6" t="n"/>
      <c r="D96" s="6" t="n"/>
      <c r="E96" s="6" t="n"/>
      <c r="F96" s="5" t="n"/>
      <c r="G96" s="7">
        <f>IF(F96="","",IFERROR(VLOOKUP(F96,'Číselníky a pokyny'!$A$8:$D$16,2,FALSE),""))</f>
        <v/>
      </c>
      <c r="H96" s="8">
        <f>IF(F96="","",IFERROR(VLOOKUP(F96,'Číselníky a pokyny'!$A$8:$D$16,3,FALSE),""))</f>
        <v/>
      </c>
      <c r="I96" s="5" t="n"/>
      <c r="J96" s="9" t="n"/>
      <c r="K96" s="10" t="n"/>
      <c r="L96" s="11">
        <f>IF(OR(J96="",K96=""),"",J96*K96)</f>
        <v/>
      </c>
      <c r="M96" s="12" t="n"/>
      <c r="N96" s="11">
        <f>IF(OR(L96="",M96=""),"",L96*M96)</f>
        <v/>
      </c>
      <c r="O96" s="11">
        <f>IF(OR(L96="",N96=""),"",L96+N96)</f>
        <v/>
      </c>
      <c r="P96" s="13" t="n"/>
      <c r="Q96" s="13" t="n"/>
      <c r="R96" s="4">
        <f>IF(C96="","",TEXT(C96,"MM/YYYY"))</f>
        <v/>
      </c>
      <c r="S96" s="14" t="n"/>
      <c r="T96" s="4">
        <f>IF(P96="","",IF(P96="Uhradená","OK","Čaká na úhradu"))</f>
        <v/>
      </c>
    </row>
    <row r="97" ht="22" customHeight="1">
      <c r="A97" s="15">
        <f>IF(B97="","",COUNTA($B$4:B97))</f>
        <v/>
      </c>
      <c r="B97" s="5" t="n"/>
      <c r="C97" s="6" t="n"/>
      <c r="D97" s="6" t="n"/>
      <c r="E97" s="6" t="n"/>
      <c r="F97" s="5" t="n"/>
      <c r="G97" s="16">
        <f>IF(F97="","",IFERROR(VLOOKUP(F97,'Číselníky a pokyny'!$A$8:$D$16,2,FALSE),""))</f>
        <v/>
      </c>
      <c r="H97" s="17">
        <f>IF(F97="","",IFERROR(VLOOKUP(F97,'Číselníky a pokyny'!$A$8:$D$16,3,FALSE),""))</f>
        <v/>
      </c>
      <c r="I97" s="5" t="n"/>
      <c r="J97" s="9" t="n"/>
      <c r="K97" s="10" t="n"/>
      <c r="L97" s="18">
        <f>IF(OR(J97="",K97=""),"",J97*K97)</f>
        <v/>
      </c>
      <c r="M97" s="12" t="n"/>
      <c r="N97" s="18">
        <f>IF(OR(L97="",M97=""),"",L97*M97)</f>
        <v/>
      </c>
      <c r="O97" s="18">
        <f>IF(OR(L97="",N97=""),"",L97+N97)</f>
        <v/>
      </c>
      <c r="P97" s="13" t="n"/>
      <c r="Q97" s="13" t="n"/>
      <c r="R97" s="15">
        <f>IF(C97="","",TEXT(C97,"MM/YYYY"))</f>
        <v/>
      </c>
      <c r="S97" s="14" t="n"/>
      <c r="T97" s="15">
        <f>IF(P97="","",IF(P97="Uhradená","OK","Čaká na úhradu"))</f>
        <v/>
      </c>
    </row>
    <row r="98" ht="22" customHeight="1">
      <c r="A98" s="4">
        <f>IF(B98="","",COUNTA($B$4:B98))</f>
        <v/>
      </c>
      <c r="B98" s="5" t="n"/>
      <c r="C98" s="6" t="n"/>
      <c r="D98" s="6" t="n"/>
      <c r="E98" s="6" t="n"/>
      <c r="F98" s="5" t="n"/>
      <c r="G98" s="7">
        <f>IF(F98="","",IFERROR(VLOOKUP(F98,'Číselníky a pokyny'!$A$8:$D$16,2,FALSE),""))</f>
        <v/>
      </c>
      <c r="H98" s="8">
        <f>IF(F98="","",IFERROR(VLOOKUP(F98,'Číselníky a pokyny'!$A$8:$D$16,3,FALSE),""))</f>
        <v/>
      </c>
      <c r="I98" s="5" t="n"/>
      <c r="J98" s="9" t="n"/>
      <c r="K98" s="10" t="n"/>
      <c r="L98" s="11">
        <f>IF(OR(J98="",K98=""),"",J98*K98)</f>
        <v/>
      </c>
      <c r="M98" s="12" t="n"/>
      <c r="N98" s="11">
        <f>IF(OR(L98="",M98=""),"",L98*M98)</f>
        <v/>
      </c>
      <c r="O98" s="11">
        <f>IF(OR(L98="",N98=""),"",L98+N98)</f>
        <v/>
      </c>
      <c r="P98" s="13" t="n"/>
      <c r="Q98" s="13" t="n"/>
      <c r="R98" s="4">
        <f>IF(C98="","",TEXT(C98,"MM/YYYY"))</f>
        <v/>
      </c>
      <c r="S98" s="14" t="n"/>
      <c r="T98" s="4">
        <f>IF(P98="","",IF(P98="Uhradená","OK","Čaká na úhradu"))</f>
        <v/>
      </c>
    </row>
    <row r="99" ht="22" customHeight="1">
      <c r="A99" s="15">
        <f>IF(B99="","",COUNTA($B$4:B99))</f>
        <v/>
      </c>
      <c r="B99" s="5" t="n"/>
      <c r="C99" s="6" t="n"/>
      <c r="D99" s="6" t="n"/>
      <c r="E99" s="6" t="n"/>
      <c r="F99" s="5" t="n"/>
      <c r="G99" s="16">
        <f>IF(F99="","",IFERROR(VLOOKUP(F99,'Číselníky a pokyny'!$A$8:$D$16,2,FALSE),""))</f>
        <v/>
      </c>
      <c r="H99" s="17">
        <f>IF(F99="","",IFERROR(VLOOKUP(F99,'Číselníky a pokyny'!$A$8:$D$16,3,FALSE),""))</f>
        <v/>
      </c>
      <c r="I99" s="5" t="n"/>
      <c r="J99" s="9" t="n"/>
      <c r="K99" s="10" t="n"/>
      <c r="L99" s="18">
        <f>IF(OR(J99="",K99=""),"",J99*K99)</f>
        <v/>
      </c>
      <c r="M99" s="12" t="n"/>
      <c r="N99" s="18">
        <f>IF(OR(L99="",M99=""),"",L99*M99)</f>
        <v/>
      </c>
      <c r="O99" s="18">
        <f>IF(OR(L99="",N99=""),"",L99+N99)</f>
        <v/>
      </c>
      <c r="P99" s="13" t="n"/>
      <c r="Q99" s="13" t="n"/>
      <c r="R99" s="15">
        <f>IF(C99="","",TEXT(C99,"MM/YYYY"))</f>
        <v/>
      </c>
      <c r="S99" s="14" t="n"/>
      <c r="T99" s="15">
        <f>IF(P99="","",IF(P99="Uhradená","OK","Čaká na úhradu"))</f>
        <v/>
      </c>
    </row>
    <row r="100" ht="22" customHeight="1">
      <c r="A100" s="4">
        <f>IF(B100="","",COUNTA($B$4:B100))</f>
        <v/>
      </c>
      <c r="B100" s="5" t="n"/>
      <c r="C100" s="6" t="n"/>
      <c r="D100" s="6" t="n"/>
      <c r="E100" s="6" t="n"/>
      <c r="F100" s="5" t="n"/>
      <c r="G100" s="7">
        <f>IF(F100="","",IFERROR(VLOOKUP(F100,'Číselníky a pokyny'!$A$8:$D$16,2,FALSE),""))</f>
        <v/>
      </c>
      <c r="H100" s="8">
        <f>IF(F100="","",IFERROR(VLOOKUP(F100,'Číselníky a pokyny'!$A$8:$D$16,3,FALSE),""))</f>
        <v/>
      </c>
      <c r="I100" s="5" t="n"/>
      <c r="J100" s="9" t="n"/>
      <c r="K100" s="10" t="n"/>
      <c r="L100" s="11">
        <f>IF(OR(J100="",K100=""),"",J100*K100)</f>
        <v/>
      </c>
      <c r="M100" s="12" t="n"/>
      <c r="N100" s="11">
        <f>IF(OR(L100="",M100=""),"",L100*M100)</f>
        <v/>
      </c>
      <c r="O100" s="11">
        <f>IF(OR(L100="",N100=""),"",L100+N100)</f>
        <v/>
      </c>
      <c r="P100" s="13" t="n"/>
      <c r="Q100" s="13" t="n"/>
      <c r="R100" s="4">
        <f>IF(C100="","",TEXT(C100,"MM/YYYY"))</f>
        <v/>
      </c>
      <c r="S100" s="14" t="n"/>
      <c r="T100" s="4">
        <f>IF(P100="","",IF(P100="Uhradená","OK","Čaká na úhradu"))</f>
        <v/>
      </c>
    </row>
    <row r="101" ht="22" customHeight="1">
      <c r="A101" s="15">
        <f>IF(B101="","",COUNTA($B$4:B101))</f>
        <v/>
      </c>
      <c r="B101" s="5" t="n"/>
      <c r="C101" s="6" t="n"/>
      <c r="D101" s="6" t="n"/>
      <c r="E101" s="6" t="n"/>
      <c r="F101" s="5" t="n"/>
      <c r="G101" s="16">
        <f>IF(F101="","",IFERROR(VLOOKUP(F101,'Číselníky a pokyny'!$A$8:$D$16,2,FALSE),""))</f>
        <v/>
      </c>
      <c r="H101" s="17">
        <f>IF(F101="","",IFERROR(VLOOKUP(F101,'Číselníky a pokyny'!$A$8:$D$16,3,FALSE),""))</f>
        <v/>
      </c>
      <c r="I101" s="5" t="n"/>
      <c r="J101" s="9" t="n"/>
      <c r="K101" s="10" t="n"/>
      <c r="L101" s="18">
        <f>IF(OR(J101="",K101=""),"",J101*K101)</f>
        <v/>
      </c>
      <c r="M101" s="12" t="n"/>
      <c r="N101" s="18">
        <f>IF(OR(L101="",M101=""),"",L101*M101)</f>
        <v/>
      </c>
      <c r="O101" s="18">
        <f>IF(OR(L101="",N101=""),"",L101+N101)</f>
        <v/>
      </c>
      <c r="P101" s="13" t="n"/>
      <c r="Q101" s="13" t="n"/>
      <c r="R101" s="15">
        <f>IF(C101="","",TEXT(C101,"MM/YYYY"))</f>
        <v/>
      </c>
      <c r="S101" s="14" t="n"/>
      <c r="T101" s="15">
        <f>IF(P101="","",IF(P101="Uhradená","OK","Čaká na úhradu"))</f>
        <v/>
      </c>
    </row>
    <row r="102" ht="22" customHeight="1">
      <c r="A102" s="4">
        <f>IF(B102="","",COUNTA($B$4:B102))</f>
        <v/>
      </c>
      <c r="B102" s="5" t="n"/>
      <c r="C102" s="6" t="n"/>
      <c r="D102" s="6" t="n"/>
      <c r="E102" s="6" t="n"/>
      <c r="F102" s="5" t="n"/>
      <c r="G102" s="7">
        <f>IF(F102="","",IFERROR(VLOOKUP(F102,'Číselníky a pokyny'!$A$8:$D$16,2,FALSE),""))</f>
        <v/>
      </c>
      <c r="H102" s="8">
        <f>IF(F102="","",IFERROR(VLOOKUP(F102,'Číselníky a pokyny'!$A$8:$D$16,3,FALSE),""))</f>
        <v/>
      </c>
      <c r="I102" s="5" t="n"/>
      <c r="J102" s="9" t="n"/>
      <c r="K102" s="10" t="n"/>
      <c r="L102" s="11">
        <f>IF(OR(J102="",K102=""),"",J102*K102)</f>
        <v/>
      </c>
      <c r="M102" s="12" t="n"/>
      <c r="N102" s="11">
        <f>IF(OR(L102="",M102=""),"",L102*M102)</f>
        <v/>
      </c>
      <c r="O102" s="11">
        <f>IF(OR(L102="",N102=""),"",L102+N102)</f>
        <v/>
      </c>
      <c r="P102" s="13" t="n"/>
      <c r="Q102" s="13" t="n"/>
      <c r="R102" s="4">
        <f>IF(C102="","",TEXT(C102,"MM/YYYY"))</f>
        <v/>
      </c>
      <c r="S102" s="14" t="n"/>
      <c r="T102" s="4">
        <f>IF(P102="","",IF(P102="Uhradená","OK","Čaká na úhradu"))</f>
        <v/>
      </c>
    </row>
    <row r="103" ht="22" customHeight="1">
      <c r="A103" s="15">
        <f>IF(B103="","",COUNTA($B$4:B103))</f>
        <v/>
      </c>
      <c r="B103" s="5" t="n"/>
      <c r="C103" s="6" t="n"/>
      <c r="D103" s="6" t="n"/>
      <c r="E103" s="6" t="n"/>
      <c r="F103" s="5" t="n"/>
      <c r="G103" s="16">
        <f>IF(F103="","",IFERROR(VLOOKUP(F103,'Číselníky a pokyny'!$A$8:$D$16,2,FALSE),""))</f>
        <v/>
      </c>
      <c r="H103" s="17">
        <f>IF(F103="","",IFERROR(VLOOKUP(F103,'Číselníky a pokyny'!$A$8:$D$16,3,FALSE),""))</f>
        <v/>
      </c>
      <c r="I103" s="5" t="n"/>
      <c r="J103" s="9" t="n"/>
      <c r="K103" s="10" t="n"/>
      <c r="L103" s="18">
        <f>IF(OR(J103="",K103=""),"",J103*K103)</f>
        <v/>
      </c>
      <c r="M103" s="12" t="n"/>
      <c r="N103" s="18">
        <f>IF(OR(L103="",M103=""),"",L103*M103)</f>
        <v/>
      </c>
      <c r="O103" s="18">
        <f>IF(OR(L103="",N103=""),"",L103+N103)</f>
        <v/>
      </c>
      <c r="P103" s="13" t="n"/>
      <c r="Q103" s="13" t="n"/>
      <c r="R103" s="15">
        <f>IF(C103="","",TEXT(C103,"MM/YYYY"))</f>
        <v/>
      </c>
      <c r="S103" s="14" t="n"/>
      <c r="T103" s="15">
        <f>IF(P103="","",IF(P103="Uhradená","OK","Čaká na úhradu"))</f>
        <v/>
      </c>
    </row>
  </sheetData>
  <autoFilter ref="A3:T103"/>
  <mergeCells count="2">
    <mergeCell ref="A1:T1"/>
    <mergeCell ref="A2:T2"/>
  </mergeCells>
  <conditionalFormatting sqref="P4:T103">
    <cfRule type="expression" priority="1" dxfId="0">
      <formula>$P4="Uhradená"</formula>
    </cfRule>
    <cfRule type="expression" priority="2" dxfId="1">
      <formula>OR($P4="Neuhradená",$P4="Po splatnosti")</formula>
    </cfRule>
  </conditionalFormatting>
  <dataValidations count="7">
    <dataValidation sqref="F4:F103" showErrorMessage="1" showInputMessage="1" allowBlank="1" type="list">
      <formula1>'Číselníky a pokyny'!$A$8:$A$16</formula1>
    </dataValidation>
    <dataValidation sqref="I4:I103" showErrorMessage="1" showInputMessage="1" allowBlank="1" type="list">
      <formula1>'Číselníky a pokyny'!$I$8:$I$16</formula1>
    </dataValidation>
    <dataValidation sqref="M4:M103" showErrorMessage="1" showInputMessage="1" allowBlank="1" type="list">
      <formula1>'Číselníky a pokyny'!$F$8:$F$11</formula1>
    </dataValidation>
    <dataValidation sqref="P4:P103" showErrorMessage="1" showInputMessage="1" allowBlank="1" type="list">
      <formula1>"Uhradená,Neuhradená,Po splatnosti"</formula1>
    </dataValidation>
    <dataValidation sqref="Q4:Q103" showErrorMessage="1" showInputMessage="1" allowBlank="1" type="list">
      <formula1>"Bankový účet,Hotovosť,PayPal,Stripe"</formula1>
    </dataValidation>
    <dataValidation sqref="J4:J103" showErrorMessage="1" showInputMessage="1" allowBlank="1" type="decimal" operator="greaterThanOrEqual">
      <formula1>0</formula1>
    </dataValidation>
    <dataValidation sqref="K4:K103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6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16" customWidth="1" min="3" max="3"/>
    <col width="25" customWidth="1" min="4" max="4"/>
    <col width="20" customWidth="1" min="5" max="5"/>
    <col width="18" customWidth="1" min="6" max="6"/>
    <col width="4" customWidth="1" min="7" max="7"/>
    <col width="20" customWidth="1" min="8" max="8"/>
    <col width="15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  <col width="3" customWidth="1" min="17" max="17"/>
    <col width="3" customWidth="1" min="18" max="18"/>
    <col width="3" customWidth="1" min="19" max="19"/>
    <col width="3" customWidth="1" min="20" max="20"/>
    <col width="3" customWidth="1" min="21" max="21"/>
  </cols>
  <sheetData>
    <row r="1" ht="28" customHeight="1">
      <c r="A1" s="1" t="inlineStr">
        <is>
          <t>Prehľad príjmov freelancera – rok 2026</t>
        </is>
      </c>
    </row>
    <row r="2"/>
    <row r="3">
      <c r="A3" s="3" t="inlineStr">
        <is>
          <t>Ukazovateľ</t>
        </is>
      </c>
      <c r="B3" s="3" t="inlineStr">
        <is>
          <t>Hodnota</t>
        </is>
      </c>
      <c r="D3" s="3" t="inlineStr">
        <is>
          <t>Ukazovateľ</t>
        </is>
      </c>
      <c r="E3" s="3" t="inlineStr">
        <is>
          <t>Hodnota</t>
        </is>
      </c>
    </row>
    <row r="4">
      <c r="A4" s="19" t="inlineStr">
        <is>
          <t>Celkové príjmy bez DPH</t>
        </is>
      </c>
      <c r="B4" s="20">
        <f>SUM('Evidencia príjmov'!$L$4:$L$103)</f>
        <v/>
      </c>
      <c r="D4" s="19" t="inlineStr">
        <is>
          <t>Priemerná hodnota faktúry</t>
        </is>
      </c>
      <c r="E4" s="20">
        <f>IFERROR(AVERAGE('Evidencia príjmov'!$O$4:$O$103),0)</f>
        <v/>
      </c>
    </row>
    <row r="5">
      <c r="A5" s="19" t="inlineStr">
        <is>
          <t>Celková DPH</t>
        </is>
      </c>
      <c r="B5" s="20">
        <f>SUM('Evidencia príjmov'!$N$4:$N$103)</f>
        <v/>
      </c>
      <c r="D5" s="19" t="inlineStr">
        <is>
          <t>Počet uhradených faktúr</t>
        </is>
      </c>
      <c r="E5" s="21">
        <f>COUNTIF('Evidencia príjmov'!$P$4:$P$103,"Uhradená")</f>
        <v/>
      </c>
    </row>
    <row r="6">
      <c r="A6" s="19" t="inlineStr">
        <is>
          <t>Fakturovaná suma spolu</t>
        </is>
      </c>
      <c r="B6" s="20">
        <f>SUM('Evidencia príjmov'!$O$4:$O$103)</f>
        <v/>
      </c>
      <c r="D6" s="19" t="inlineStr">
        <is>
          <t>Podiel uhradených faktúr</t>
        </is>
      </c>
      <c r="E6" s="22">
        <f>IFERROR(COUNTIF('Evidencia príjmov'!$P$4:$P$103,"Uhradená")/COUNTA('Evidencia príjmov'!$B$4:$B$103),0)</f>
        <v/>
      </c>
    </row>
    <row r="7"/>
    <row r="8"/>
    <row r="9"/>
    <row r="10"/>
    <row r="11"/>
    <row r="12">
      <c r="A12" s="23" t="inlineStr">
        <is>
          <t>Mesačný prehľad</t>
        </is>
      </c>
    </row>
    <row r="13"/>
    <row r="14">
      <c r="A14" s="24" t="inlineStr">
        <is>
          <t>Mesiac</t>
        </is>
      </c>
      <c r="B14" s="24" t="inlineStr">
        <is>
          <t>Príjmy bez DPH</t>
        </is>
      </c>
      <c r="C14" s="24" t="inlineStr">
        <is>
          <t>DPH</t>
        </is>
      </c>
      <c r="D14" s="24" t="inlineStr">
        <is>
          <t>Suma spolu</t>
        </is>
      </c>
      <c r="E14" s="24" t="inlineStr">
        <is>
          <t>Počet faktúr</t>
        </is>
      </c>
      <c r="F14" s="24" t="inlineStr">
        <is>
          <t>Uhradené faktúry</t>
        </is>
      </c>
      <c r="H14" s="24" t="inlineStr">
        <is>
          <t>Stav úhrady</t>
        </is>
      </c>
      <c r="I14" s="24" t="inlineStr">
        <is>
          <t>Počet faktúr</t>
        </is>
      </c>
    </row>
    <row r="15">
      <c r="A15" s="4" t="inlineStr">
        <is>
          <t>01/2026</t>
        </is>
      </c>
      <c r="B15" s="11">
        <f>SUMIF('Evidencia príjmov'!$R$4:$R$103,$A15,'Evidencia príjmov'!$L$4:$L$103)</f>
        <v/>
      </c>
      <c r="C15" s="11">
        <f>SUMIF('Evidencia príjmov'!$R$4:$R$103,$A15,'Evidencia príjmov'!$N$4:$N$103)</f>
        <v/>
      </c>
      <c r="D15" s="11">
        <f>SUMIF('Evidencia príjmov'!$R$4:$R$103,$A15,'Evidencia príjmov'!$O$4:$O$103)</f>
        <v/>
      </c>
      <c r="E15" s="4">
        <f>COUNTIF('Evidencia príjmov'!$R$4:$R$103,$A15)</f>
        <v/>
      </c>
      <c r="F15" s="4">
        <f>COUNTIFS('Evidencia príjmov'!$R$4:$R$103,$A15,'Evidencia príjmov'!$P$4:$P$103,"Uhradená")</f>
        <v/>
      </c>
      <c r="H15" s="4" t="inlineStr">
        <is>
          <t>Uhradená</t>
        </is>
      </c>
      <c r="I15" s="4">
        <f>COUNTIF('Evidencia príjmov'!$P$4:$P$103,H15)</f>
        <v/>
      </c>
    </row>
    <row r="16">
      <c r="A16" s="15" t="inlineStr">
        <is>
          <t>02/2026</t>
        </is>
      </c>
      <c r="B16" s="18">
        <f>SUMIF('Evidencia príjmov'!$R$4:$R$103,$A16,'Evidencia príjmov'!$L$4:$L$103)</f>
        <v/>
      </c>
      <c r="C16" s="18">
        <f>SUMIF('Evidencia príjmov'!$R$4:$R$103,$A16,'Evidencia príjmov'!$N$4:$N$103)</f>
        <v/>
      </c>
      <c r="D16" s="18">
        <f>SUMIF('Evidencia príjmov'!$R$4:$R$103,$A16,'Evidencia príjmov'!$O$4:$O$103)</f>
        <v/>
      </c>
      <c r="E16" s="15">
        <f>COUNTIF('Evidencia príjmov'!$R$4:$R$103,$A16)</f>
        <v/>
      </c>
      <c r="F16" s="15">
        <f>COUNTIFS('Evidencia príjmov'!$R$4:$R$103,$A16,'Evidencia príjmov'!$P$4:$P$103,"Uhradená")</f>
        <v/>
      </c>
      <c r="H16" s="15" t="inlineStr">
        <is>
          <t>Neuhradená</t>
        </is>
      </c>
      <c r="I16" s="15">
        <f>COUNTIF('Evidencia príjmov'!$P$4:$P$103,H16)</f>
        <v/>
      </c>
    </row>
    <row r="17">
      <c r="A17" s="4" t="inlineStr">
        <is>
          <t>03/2026</t>
        </is>
      </c>
      <c r="B17" s="11">
        <f>SUMIF('Evidencia príjmov'!$R$4:$R$103,$A17,'Evidencia príjmov'!$L$4:$L$103)</f>
        <v/>
      </c>
      <c r="C17" s="11">
        <f>SUMIF('Evidencia príjmov'!$R$4:$R$103,$A17,'Evidencia príjmov'!$N$4:$N$103)</f>
        <v/>
      </c>
      <c r="D17" s="11">
        <f>SUMIF('Evidencia príjmov'!$R$4:$R$103,$A17,'Evidencia príjmov'!$O$4:$O$103)</f>
        <v/>
      </c>
      <c r="E17" s="4">
        <f>COUNTIF('Evidencia príjmov'!$R$4:$R$103,$A17)</f>
        <v/>
      </c>
      <c r="F17" s="4">
        <f>COUNTIFS('Evidencia príjmov'!$R$4:$R$103,$A17,'Evidencia príjmov'!$P$4:$P$103,"Uhradená")</f>
        <v/>
      </c>
      <c r="H17" s="4" t="inlineStr">
        <is>
          <t>Po splatnosti</t>
        </is>
      </c>
      <c r="I17" s="4">
        <f>COUNTIF('Evidencia príjmov'!$P$4:$P$103,H17)</f>
        <v/>
      </c>
    </row>
    <row r="18">
      <c r="A18" s="15" t="inlineStr">
        <is>
          <t>04/2026</t>
        </is>
      </c>
      <c r="B18" s="18">
        <f>SUMIF('Evidencia príjmov'!$R$4:$R$103,$A18,'Evidencia príjmov'!$L$4:$L$103)</f>
        <v/>
      </c>
      <c r="C18" s="18">
        <f>SUMIF('Evidencia príjmov'!$R$4:$R$103,$A18,'Evidencia príjmov'!$N$4:$N$103)</f>
        <v/>
      </c>
      <c r="D18" s="18">
        <f>SUMIF('Evidencia príjmov'!$R$4:$R$103,$A18,'Evidencia príjmov'!$O$4:$O$103)</f>
        <v/>
      </c>
      <c r="E18" s="15">
        <f>COUNTIF('Evidencia príjmov'!$R$4:$R$103,$A18)</f>
        <v/>
      </c>
      <c r="F18" s="15">
        <f>COUNTIFS('Evidencia príjmov'!$R$4:$R$103,$A18,'Evidencia príjmov'!$P$4:$P$103,"Uhradená")</f>
        <v/>
      </c>
    </row>
    <row r="19">
      <c r="A19" s="4" t="inlineStr">
        <is>
          <t>05/2026</t>
        </is>
      </c>
      <c r="B19" s="11">
        <f>SUMIF('Evidencia príjmov'!$R$4:$R$103,$A19,'Evidencia príjmov'!$L$4:$L$103)</f>
        <v/>
      </c>
      <c r="C19" s="11">
        <f>SUMIF('Evidencia príjmov'!$R$4:$R$103,$A19,'Evidencia príjmov'!$N$4:$N$103)</f>
        <v/>
      </c>
      <c r="D19" s="11">
        <f>SUMIF('Evidencia príjmov'!$R$4:$R$103,$A19,'Evidencia príjmov'!$O$4:$O$103)</f>
        <v/>
      </c>
      <c r="E19" s="4">
        <f>COUNTIF('Evidencia príjmov'!$R$4:$R$103,$A19)</f>
        <v/>
      </c>
      <c r="F19" s="4">
        <f>COUNTIFS('Evidencia príjmov'!$R$4:$R$103,$A19,'Evidencia príjmov'!$P$4:$P$103,"Uhradená")</f>
        <v/>
      </c>
    </row>
    <row r="20">
      <c r="A20" s="15" t="inlineStr">
        <is>
          <t>06/2026</t>
        </is>
      </c>
      <c r="B20" s="18">
        <f>SUMIF('Evidencia príjmov'!$R$4:$R$103,$A20,'Evidencia príjmov'!$L$4:$L$103)</f>
        <v/>
      </c>
      <c r="C20" s="18">
        <f>SUMIF('Evidencia príjmov'!$R$4:$R$103,$A20,'Evidencia príjmov'!$N$4:$N$103)</f>
        <v/>
      </c>
      <c r="D20" s="18">
        <f>SUMIF('Evidencia príjmov'!$R$4:$R$103,$A20,'Evidencia príjmov'!$O$4:$O$103)</f>
        <v/>
      </c>
      <c r="E20" s="15">
        <f>COUNTIF('Evidencia príjmov'!$R$4:$R$103,$A20)</f>
        <v/>
      </c>
      <c r="F20" s="15">
        <f>COUNTIFS('Evidencia príjmov'!$R$4:$R$103,$A20,'Evidencia príjmov'!$P$4:$P$103,"Uhradená")</f>
        <v/>
      </c>
    </row>
    <row r="21">
      <c r="A21" s="4" t="inlineStr">
        <is>
          <t>07/2026</t>
        </is>
      </c>
      <c r="B21" s="11">
        <f>SUMIF('Evidencia príjmov'!$R$4:$R$103,$A21,'Evidencia príjmov'!$L$4:$L$103)</f>
        <v/>
      </c>
      <c r="C21" s="11">
        <f>SUMIF('Evidencia príjmov'!$R$4:$R$103,$A21,'Evidencia príjmov'!$N$4:$N$103)</f>
        <v/>
      </c>
      <c r="D21" s="11">
        <f>SUMIF('Evidencia príjmov'!$R$4:$R$103,$A21,'Evidencia príjmov'!$O$4:$O$103)</f>
        <v/>
      </c>
      <c r="E21" s="4">
        <f>COUNTIF('Evidencia príjmov'!$R$4:$R$103,$A21)</f>
        <v/>
      </c>
      <c r="F21" s="4">
        <f>COUNTIFS('Evidencia príjmov'!$R$4:$R$103,$A21,'Evidencia príjmov'!$P$4:$P$103,"Uhradená")</f>
        <v/>
      </c>
    </row>
    <row r="22">
      <c r="A22" s="15" t="inlineStr">
        <is>
          <t>08/2026</t>
        </is>
      </c>
      <c r="B22" s="18">
        <f>SUMIF('Evidencia príjmov'!$R$4:$R$103,$A22,'Evidencia príjmov'!$L$4:$L$103)</f>
        <v/>
      </c>
      <c r="C22" s="18">
        <f>SUMIF('Evidencia príjmov'!$R$4:$R$103,$A22,'Evidencia príjmov'!$N$4:$N$103)</f>
        <v/>
      </c>
      <c r="D22" s="18">
        <f>SUMIF('Evidencia príjmov'!$R$4:$R$103,$A22,'Evidencia príjmov'!$O$4:$O$103)</f>
        <v/>
      </c>
      <c r="E22" s="15">
        <f>COUNTIF('Evidencia príjmov'!$R$4:$R$103,$A22)</f>
        <v/>
      </c>
      <c r="F22" s="15">
        <f>COUNTIFS('Evidencia príjmov'!$R$4:$R$103,$A22,'Evidencia príjmov'!$P$4:$P$103,"Uhradená")</f>
        <v/>
      </c>
    </row>
    <row r="23">
      <c r="A23" s="4" t="inlineStr">
        <is>
          <t>09/2026</t>
        </is>
      </c>
      <c r="B23" s="11">
        <f>SUMIF('Evidencia príjmov'!$R$4:$R$103,$A23,'Evidencia príjmov'!$L$4:$L$103)</f>
        <v/>
      </c>
      <c r="C23" s="11">
        <f>SUMIF('Evidencia príjmov'!$R$4:$R$103,$A23,'Evidencia príjmov'!$N$4:$N$103)</f>
        <v/>
      </c>
      <c r="D23" s="11">
        <f>SUMIF('Evidencia príjmov'!$R$4:$R$103,$A23,'Evidencia príjmov'!$O$4:$O$103)</f>
        <v/>
      </c>
      <c r="E23" s="4">
        <f>COUNTIF('Evidencia príjmov'!$R$4:$R$103,$A23)</f>
        <v/>
      </c>
      <c r="F23" s="4">
        <f>COUNTIFS('Evidencia príjmov'!$R$4:$R$103,$A23,'Evidencia príjmov'!$P$4:$P$103,"Uhradená")</f>
        <v/>
      </c>
    </row>
    <row r="24">
      <c r="A24" s="15" t="inlineStr">
        <is>
          <t>10/2026</t>
        </is>
      </c>
      <c r="B24" s="18">
        <f>SUMIF('Evidencia príjmov'!$R$4:$R$103,$A24,'Evidencia príjmov'!$L$4:$L$103)</f>
        <v/>
      </c>
      <c r="C24" s="18">
        <f>SUMIF('Evidencia príjmov'!$R$4:$R$103,$A24,'Evidencia príjmov'!$N$4:$N$103)</f>
        <v/>
      </c>
      <c r="D24" s="18">
        <f>SUMIF('Evidencia príjmov'!$R$4:$R$103,$A24,'Evidencia príjmov'!$O$4:$O$103)</f>
        <v/>
      </c>
      <c r="E24" s="15">
        <f>COUNTIF('Evidencia príjmov'!$R$4:$R$103,$A24)</f>
        <v/>
      </c>
      <c r="F24" s="15">
        <f>COUNTIFS('Evidencia príjmov'!$R$4:$R$103,$A24,'Evidencia príjmov'!$P$4:$P$103,"Uhradená")</f>
        <v/>
      </c>
    </row>
    <row r="25">
      <c r="A25" s="4" t="inlineStr">
        <is>
          <t>11/2026</t>
        </is>
      </c>
      <c r="B25" s="11">
        <f>SUMIF('Evidencia príjmov'!$R$4:$R$103,$A25,'Evidencia príjmov'!$L$4:$L$103)</f>
        <v/>
      </c>
      <c r="C25" s="11">
        <f>SUMIF('Evidencia príjmov'!$R$4:$R$103,$A25,'Evidencia príjmov'!$N$4:$N$103)</f>
        <v/>
      </c>
      <c r="D25" s="11">
        <f>SUMIF('Evidencia príjmov'!$R$4:$R$103,$A25,'Evidencia príjmov'!$O$4:$O$103)</f>
        <v/>
      </c>
      <c r="E25" s="4">
        <f>COUNTIF('Evidencia príjmov'!$R$4:$R$103,$A25)</f>
        <v/>
      </c>
      <c r="F25" s="4">
        <f>COUNTIFS('Evidencia príjmov'!$R$4:$R$103,$A25,'Evidencia príjmov'!$P$4:$P$103,"Uhradená")</f>
        <v/>
      </c>
    </row>
    <row r="26">
      <c r="A26" s="15" t="inlineStr">
        <is>
          <t>12/2026</t>
        </is>
      </c>
      <c r="B26" s="18">
        <f>SUMIF('Evidencia príjmov'!$R$4:$R$103,$A26,'Evidencia príjmov'!$L$4:$L$103)</f>
        <v/>
      </c>
      <c r="C26" s="18">
        <f>SUMIF('Evidencia príjmov'!$R$4:$R$103,$A26,'Evidencia príjmov'!$N$4:$N$103)</f>
        <v/>
      </c>
      <c r="D26" s="18">
        <f>SUMIF('Evidencia príjmov'!$R$4:$R$103,$A26,'Evidencia príjmov'!$O$4:$O$103)</f>
        <v/>
      </c>
      <c r="E26" s="15">
        <f>COUNTIF('Evidencia príjmov'!$R$4:$R$103,$A26)</f>
        <v/>
      </c>
      <c r="F26" s="15">
        <f>COUNTIFS('Evidencia príjmov'!$R$4:$R$103,$A26,'Evidencia príjmov'!$P$4:$P$103,"Uhradená")</f>
        <v/>
      </c>
    </row>
  </sheetData>
  <mergeCells count="1">
    <mergeCell ref="A1:U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62" customWidth="1" min="2" max="2"/>
    <col width="20" customWidth="1" min="3" max="3"/>
    <col width="18" customWidth="1" min="4" max="4"/>
    <col width="3" customWidth="1" min="5" max="5"/>
    <col width="15" customWidth="1" min="6" max="6"/>
    <col width="18" customWidth="1" min="7" max="7"/>
    <col width="20" customWidth="1" min="8" max="8"/>
    <col width="31" customWidth="1" min="9" max="9"/>
    <col width="3" customWidth="1" min="10" max="10"/>
    <col width="74" customWidth="1" min="11" max="11"/>
    <col width="3" customWidth="1" min="12" max="12"/>
  </cols>
  <sheetData>
    <row r="1" ht="28" customHeight="1">
      <c r="A1" s="1" t="inlineStr">
        <is>
          <t>Číselníky a pokyny</t>
        </is>
      </c>
    </row>
    <row r="2"/>
    <row r="3">
      <c r="A3" s="3" t="inlineStr">
        <is>
          <t>Časť</t>
        </is>
      </c>
      <c r="B3" s="3" t="inlineStr">
        <is>
          <t>Popis</t>
        </is>
      </c>
      <c r="K3" s="3" t="inlineStr">
        <is>
          <t>Pokyny</t>
        </is>
      </c>
    </row>
    <row r="4" ht="36" customHeight="1">
      <c r="A4" s="25" t="inlineStr">
        <is>
          <t>Evidencia príjmov</t>
        </is>
      </c>
      <c r="B4" s="25" t="inlineStr">
        <is>
          <t>Hlavná tabuľka faktúr. Zadávajte číslo faktúry, dátumy, klienta, službu, hodiny, sadzbu, DPH, stav úhrady, spôsob úhrady a poznámku.</t>
        </is>
      </c>
      <c r="K4" s="26" t="inlineStr">
        <is>
          <t>1. Žlté bunky sú určené na ručné zadávanie.</t>
        </is>
      </c>
    </row>
    <row r="5" ht="36" customHeight="1">
      <c r="A5" s="26" t="inlineStr">
        <is>
          <t>Prehľad</t>
        </is>
      </c>
      <c r="B5" s="26" t="inlineStr">
        <is>
          <t>Súhrnný dashboard s celkovými ukazovateľmi, mesačnými príjmami a grafmi za rok 2026.</t>
        </is>
      </c>
      <c r="K5" s="26" t="inlineStr">
        <is>
          <t>2. Biele bunky obsahujú automatické výpočty a údaje z číselníkov.</t>
        </is>
      </c>
    </row>
    <row r="6" ht="36" customHeight="1">
      <c r="A6" s="25" t="inlineStr">
        <is>
          <t>Číselníky a pokyny</t>
        </is>
      </c>
      <c r="B6" s="25" t="inlineStr">
        <is>
          <t>Zoznam klientov, sadzieb DPH, stavov úhrady, spôsobov úhrady a typov služieb použitých v rozbaľovacích zoznamoch.</t>
        </is>
      </c>
      <c r="K6" s="26" t="inlineStr">
        <is>
          <t>3. Pri úhrade faktúry doplňte dátum úhrady a zmeňte stav na „Uhradená“.</t>
        </is>
      </c>
    </row>
    <row r="7" ht="36" customHeight="1">
      <c r="A7" s="24" t="inlineStr">
        <is>
          <t>Klient</t>
        </is>
      </c>
      <c r="B7" s="24" t="inlineStr">
        <is>
          <t>IČO</t>
        </is>
      </c>
      <c r="C7" s="24" t="inlineStr">
        <is>
          <t>Mesto</t>
        </is>
      </c>
      <c r="D7" s="24" t="inlineStr">
        <is>
          <t>Typ klienta</t>
        </is>
      </c>
      <c r="F7" s="24" t="inlineStr">
        <is>
          <t>Sadzba DPH</t>
        </is>
      </c>
      <c r="G7" s="24" t="inlineStr">
        <is>
          <t>Stav úhrady</t>
        </is>
      </c>
      <c r="H7" s="24" t="inlineStr">
        <is>
          <t>Spôsob úhrady</t>
        </is>
      </c>
      <c r="I7" s="24" t="inlineStr">
        <is>
          <t>Typ služby</t>
        </is>
      </c>
      <c r="K7" s="26" t="inlineStr">
        <is>
          <t>4. DPH nastavte podľa režimu podnikateľa a aktuálnych pravidiel Finančnej správy.</t>
        </is>
      </c>
    </row>
    <row r="8" ht="36" customHeight="1">
      <c r="A8" s="5" t="inlineStr">
        <is>
          <t>Ján Novák</t>
        </is>
      </c>
      <c r="B8" s="27" t="inlineStr">
        <is>
          <t>52148367</t>
        </is>
      </c>
      <c r="C8" s="5" t="inlineStr">
        <is>
          <t>Bratislava</t>
        </is>
      </c>
      <c r="D8" s="5" t="inlineStr">
        <is>
          <t>Živnostník</t>
        </is>
      </c>
      <c r="F8" s="12" t="n">
        <v>0</v>
      </c>
      <c r="G8" s="13" t="inlineStr">
        <is>
          <t>Uhradená</t>
        </is>
      </c>
      <c r="H8" s="13" t="inlineStr">
        <is>
          <t>Bankový účet</t>
        </is>
      </c>
      <c r="I8" s="5" t="inlineStr">
        <is>
          <t>Webdevelopment</t>
        </is>
      </c>
      <c r="K8" s="26" t="inlineStr">
        <is>
          <t>5. Dáta slúžia ako evidencia príjmov; nenahrádzajú účtovné ani daňové poradenstvo.</t>
        </is>
      </c>
    </row>
    <row r="9">
      <c r="A9" s="5" t="inlineStr">
        <is>
          <t>Mária Kováčová</t>
        </is>
      </c>
      <c r="B9" s="27" t="inlineStr">
        <is>
          <t>47821954</t>
        </is>
      </c>
      <c r="C9" s="5" t="inlineStr">
        <is>
          <t>Košice</t>
        </is>
      </c>
      <c r="D9" s="5" t="inlineStr">
        <is>
          <t>S.r.o.</t>
        </is>
      </c>
      <c r="F9" s="12" t="n">
        <v>0.05</v>
      </c>
      <c r="G9" s="13" t="inlineStr">
        <is>
          <t>Neuhradená</t>
        </is>
      </c>
      <c r="H9" s="13" t="inlineStr">
        <is>
          <t>Hotovosť</t>
        </is>
      </c>
      <c r="I9" s="5" t="inlineStr">
        <is>
          <t>Grafický dizajn</t>
        </is>
      </c>
    </row>
    <row r="10">
      <c r="A10" s="5" t="inlineStr">
        <is>
          <t>Peter Horváth</t>
        </is>
      </c>
      <c r="B10" s="27" t="inlineStr">
        <is>
          <t>53490718</t>
        </is>
      </c>
      <c r="C10" s="5" t="inlineStr">
        <is>
          <t>Žilina</t>
        </is>
      </c>
      <c r="D10" s="5" t="inlineStr">
        <is>
          <t>Živnostník</t>
        </is>
      </c>
      <c r="F10" s="12" t="n">
        <v>0.1</v>
      </c>
      <c r="G10" s="13" t="inlineStr">
        <is>
          <t>Po splatnosti</t>
        </is>
      </c>
      <c r="H10" s="13" t="inlineStr">
        <is>
          <t>PayPal</t>
        </is>
      </c>
      <c r="I10" s="5" t="inlineStr">
        <is>
          <t>Marketingové poradenstvo</t>
        </is>
      </c>
    </row>
    <row r="11">
      <c r="A11" s="5" t="inlineStr">
        <is>
          <t>Zuzana Tóthová</t>
        </is>
      </c>
      <c r="B11" s="27" t="inlineStr">
        <is>
          <t>48915623</t>
        </is>
      </c>
      <c r="C11" s="5" t="inlineStr">
        <is>
          <t>Nitra</t>
        </is>
      </c>
      <c r="D11" s="5" t="inlineStr">
        <is>
          <t>S.r.o.</t>
        </is>
      </c>
      <c r="F11" s="12" t="n">
        <v>0.2</v>
      </c>
      <c r="H11" s="13" t="inlineStr">
        <is>
          <t>Stripe</t>
        </is>
      </c>
      <c r="I11" s="5" t="inlineStr">
        <is>
          <t>Copywriting</t>
        </is>
      </c>
    </row>
    <row r="12">
      <c r="A12" s="5" t="inlineStr">
        <is>
          <t>Martin Baláž</t>
        </is>
      </c>
      <c r="B12" s="27" t="inlineStr">
        <is>
          <t>51728496</t>
        </is>
      </c>
      <c r="C12" s="5" t="inlineStr">
        <is>
          <t>Prešov</t>
        </is>
      </c>
      <c r="D12" s="5" t="inlineStr">
        <is>
          <t>Živnostník</t>
        </is>
      </c>
      <c r="I12" s="5" t="inlineStr">
        <is>
          <t>IT konzultácie</t>
        </is>
      </c>
    </row>
    <row r="13">
      <c r="A13" s="5" t="inlineStr">
        <is>
          <t>Katarína Hudáková</t>
        </is>
      </c>
      <c r="B13" s="27" t="inlineStr">
        <is>
          <t>46291875</t>
        </is>
      </c>
      <c r="C13" s="5" t="inlineStr">
        <is>
          <t>Banská Bystrica</t>
        </is>
      </c>
      <c r="D13" s="5" t="inlineStr">
        <is>
          <t>S.r.o.</t>
        </is>
      </c>
      <c r="I13" s="5" t="inlineStr">
        <is>
          <t>Správa sociálnych sietí</t>
        </is>
      </c>
    </row>
    <row r="14">
      <c r="A14" s="5" t="inlineStr">
        <is>
          <t>Lukáš Varga</t>
        </is>
      </c>
      <c r="B14" s="27" t="inlineStr">
        <is>
          <t>52846193</t>
        </is>
      </c>
      <c r="C14" s="5" t="inlineStr">
        <is>
          <t>Trnava</t>
        </is>
      </c>
      <c r="D14" s="5" t="inlineStr">
        <is>
          <t>Živnostník</t>
        </is>
      </c>
      <c r="I14" s="5" t="inlineStr">
        <is>
          <t>SEO služby</t>
        </is>
      </c>
    </row>
    <row r="15">
      <c r="A15" s="5" t="inlineStr">
        <is>
          <t>Eva Šimková</t>
        </is>
      </c>
      <c r="B15" s="27" t="inlineStr">
        <is>
          <t>49582716</t>
        </is>
      </c>
      <c r="C15" s="5" t="inlineStr">
        <is>
          <t>Trenčín</t>
        </is>
      </c>
      <c r="D15" s="5" t="inlineStr">
        <is>
          <t>S.r.o.</t>
        </is>
      </c>
      <c r="I15" s="5" t="inlineStr">
        <is>
          <t>Fotografické služby</t>
        </is>
      </c>
    </row>
    <row r="16">
      <c r="A16" s="5" t="inlineStr">
        <is>
          <t>Andrej Benko</t>
        </is>
      </c>
      <c r="B16" s="27" t="inlineStr">
        <is>
          <t>53619482</t>
        </is>
      </c>
      <c r="C16" s="5" t="inlineStr">
        <is>
          <t>Poprad</t>
        </is>
      </c>
      <c r="D16" s="5" t="inlineStr">
        <is>
          <t>Živnostník</t>
        </is>
      </c>
      <c r="I16" s="5" t="inlineStr">
        <is>
          <t>Administratívna podpora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2026-09-17T16:35:30Z</dcterms:created>
  <dcterms:modified xmlns:dcterms="http://purl.org/dc/terms/" xmlns:xsi="http://www.w3.org/2001/XMLSchema-instance" xsi:type="dcterms:W3CDTF">2026-09-17T16:35:30Z</dcterms:modified>
</cp:coreProperties>
</file>