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látkový kalendár" sheetId="1" state="visible" r:id="rId1"/>
    <sheet xmlns:r="http://schemas.openxmlformats.org/officeDocument/2006/relationships" name="Súhrn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 ##0.00 €"/>
    <numFmt numFmtId="166" formatCode="# ##0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</font>
    <font>
      <name val="Calibri"/>
      <b val="1"/>
      <sz val="10"/>
    </font>
    <font>
      <name val="Calibri"/>
      <b val="1"/>
      <color rgb="00C8102E"/>
      <sz val="11"/>
    </font>
    <font>
      <name val="Calibri"/>
      <b val="1"/>
      <color rgb="0016A34A"/>
    </font>
    <font>
      <name val="Calibri"/>
      <b val="1"/>
      <color rgb="0092400E"/>
    </font>
    <font>
      <name val="Calibri"/>
      <b val="1"/>
      <color rgb="00DC2626"/>
    </font>
    <font>
      <name val="Calibri"/>
      <i val="1"/>
      <color rgb="006B7280"/>
      <sz val="9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D1FAE5"/>
      </patternFill>
    </fill>
    <fill>
      <patternFill patternType="solid">
        <fgColor rgb="00FEF9C3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medium">
        <color rgb="001E293B"/>
      </bottom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 vertical="center" wrapText="1"/>
    </xf>
    <xf numFmtId="164" fontId="3" fillId="3" borderId="2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left" vertical="center"/>
    </xf>
    <xf numFmtId="165" fontId="3" fillId="4" borderId="2" applyAlignment="1" pivotButton="0" quotePrefix="0" xfId="0">
      <alignment horizontal="right" vertical="center"/>
    </xf>
    <xf numFmtId="165" fontId="3" fillId="3" borderId="2" applyAlignment="1" pivotButton="0" quotePrefix="0" xfId="0">
      <alignment horizontal="right" vertical="center"/>
    </xf>
    <xf numFmtId="0" fontId="3" fillId="5" borderId="2" applyAlignment="1" pivotButton="0" quotePrefix="0" xfId="0">
      <alignment horizontal="center" vertical="center" wrapText="1"/>
    </xf>
    <xf numFmtId="164" fontId="3" fillId="5" borderId="2" applyAlignment="1" pivotButton="0" quotePrefix="0" xfId="0">
      <alignment horizontal="center" vertical="center" wrapText="1"/>
    </xf>
    <xf numFmtId="0" fontId="3" fillId="5" borderId="2" applyAlignment="1" pivotButton="0" quotePrefix="0" xfId="0">
      <alignment horizontal="left" vertical="center"/>
    </xf>
    <xf numFmtId="165" fontId="3" fillId="5" borderId="2" applyAlignment="1" pivotButton="0" quotePrefix="0" xfId="0">
      <alignment horizontal="right" vertical="center"/>
    </xf>
    <xf numFmtId="0" fontId="0" fillId="2" borderId="2" pivotButton="0" quotePrefix="0" xfId="0"/>
    <xf numFmtId="0" fontId="2" fillId="2" borderId="2" applyAlignment="1" pivotButton="0" quotePrefix="0" xfId="0">
      <alignment horizontal="right" vertical="center"/>
    </xf>
    <xf numFmtId="165" fontId="4" fillId="2" borderId="2" applyAlignment="1" pivotButton="0" quotePrefix="0" xfId="0">
      <alignment horizontal="right" vertical="center"/>
    </xf>
    <xf numFmtId="0" fontId="2" fillId="6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/>
    </xf>
    <xf numFmtId="166" fontId="3" fillId="3" borderId="2" applyAlignment="1" pivotButton="0" quotePrefix="0" xfId="0">
      <alignment horizontal="right" vertical="center"/>
    </xf>
    <xf numFmtId="0" fontId="5" fillId="5" borderId="2" applyAlignment="1" pivotButton="0" quotePrefix="0" xfId="0">
      <alignment horizontal="left" vertical="center"/>
    </xf>
    <xf numFmtId="166" fontId="3" fillId="5" borderId="2" applyAlignment="1" pivotButton="0" quotePrefix="0" xfId="0">
      <alignment horizontal="right" vertical="center"/>
    </xf>
    <xf numFmtId="10" fontId="3" fillId="5" borderId="2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2" fillId="2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center" vertical="center" wrapText="1"/>
    </xf>
    <xf numFmtId="0" fontId="2" fillId="6" borderId="2" applyAlignment="1" pivotButton="0" quotePrefix="0" xfId="0">
      <alignment horizontal="left" vertical="center"/>
    </xf>
    <xf numFmtId="0" fontId="3" fillId="3" borderId="2" applyAlignment="1" pivotButton="0" quotePrefix="0" xfId="0">
      <alignment horizontal="left" vertical="center" wrapText="1"/>
    </xf>
    <xf numFmtId="0" fontId="3" fillId="5" borderId="2" applyAlignment="1" pivotButton="0" quotePrefix="0" xfId="0">
      <alignment horizontal="left" vertical="center" wrapText="1"/>
    </xf>
    <xf numFmtId="0" fontId="7" fillId="7" borderId="2" applyAlignment="1" pivotButton="0" quotePrefix="0" xfId="0">
      <alignment horizontal="left" vertical="center"/>
    </xf>
    <xf numFmtId="0" fontId="3" fillId="7" borderId="2" applyAlignment="1" pivotButton="0" quotePrefix="0" xfId="0">
      <alignment horizontal="left" vertical="center" wrapText="1"/>
    </xf>
    <xf numFmtId="0" fontId="8" fillId="8" borderId="2" applyAlignment="1" pivotButton="0" quotePrefix="0" xfId="0">
      <alignment horizontal="left" vertical="center"/>
    </xf>
    <xf numFmtId="0" fontId="3" fillId="8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left" vertical="center"/>
    </xf>
    <xf numFmtId="0" fontId="3" fillId="9" borderId="2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center"/>
    </xf>
    <xf numFmtId="164" fontId="3" fillId="3" borderId="2" applyAlignment="1" pivotButton="0" quotePrefix="0" xfId="0">
      <alignment horizontal="center" vertical="center" wrapText="1"/>
    </xf>
    <xf numFmtId="165" fontId="3" fillId="4" borderId="2" applyAlignment="1" pivotButton="0" quotePrefix="0" xfId="0">
      <alignment horizontal="right" vertical="center"/>
    </xf>
    <xf numFmtId="165" fontId="3" fillId="3" borderId="2" applyAlignment="1" pivotButton="0" quotePrefix="0" xfId="0">
      <alignment horizontal="right" vertical="center"/>
    </xf>
    <xf numFmtId="164" fontId="3" fillId="5" borderId="2" applyAlignment="1" pivotButton="0" quotePrefix="0" xfId="0">
      <alignment horizontal="center" vertical="center" wrapText="1"/>
    </xf>
    <xf numFmtId="165" fontId="3" fillId="5" borderId="2" applyAlignment="1" pivotButton="0" quotePrefix="0" xfId="0">
      <alignment horizontal="right" vertical="center"/>
    </xf>
    <xf numFmtId="165" fontId="4" fillId="2" borderId="2" applyAlignment="1" pivotButton="0" quotePrefix="0" xfId="0">
      <alignment horizontal="right" vertical="center"/>
    </xf>
    <xf numFmtId="166" fontId="3" fillId="3" borderId="2" applyAlignment="1" pivotButton="0" quotePrefix="0" xfId="0">
      <alignment horizontal="right" vertical="center"/>
    </xf>
    <xf numFmtId="166" fontId="3" fillId="5" borderId="2" applyAlignment="1" pivotButton="0" quotePrefix="0" xfId="0">
      <alignment horizontal="right" vertical="center"/>
    </xf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16A34A"/>
      </font>
      <fill>
        <patternFill patternType="solid">
          <fgColor rgb="00D1FAE5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92400E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Uhradené vs. Zostáva uhradiť podľa mesiaca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'Súhrn'!B11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'Súhrn'!$A$12:$A$21</f>
            </numRef>
          </cat>
          <val>
            <numRef>
              <f>'Súhrn'!$B$12:$B$21</f>
            </numRef>
          </val>
        </ser>
        <ser>
          <idx val="1"/>
          <order val="1"/>
          <tx>
            <strRef>
              <f>'Súhrn'!C11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'Súhrn'!$A$12:$A$21</f>
            </numRef>
          </cat>
          <val>
            <numRef>
              <f>'Súhrn'!$C$12:$C$21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stavov splátok</a:t>
            </a:r>
          </a:p>
        </rich>
      </tx>
    </title>
    <plotArea>
      <pieChart>
        <varyColors val="1"/>
        <ser>
          <idx val="0"/>
          <order val="0"/>
          <tx>
            <strRef>
              <f>'Súhrn'!F23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B308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'Súhrn'!$E$24:$E$26</f>
            </numRef>
          </cat>
          <val>
            <numRef>
              <f>'Súhrn'!$F$24:$F$26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26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16" customWidth="1" min="2" max="2"/>
    <col width="12" customWidth="1" min="3" max="3"/>
    <col width="28" customWidth="1" min="4" max="4"/>
    <col width="22" customWidth="1" min="5" max="5"/>
    <col width="14" customWidth="1" min="6" max="6"/>
    <col width="22" customWidth="1" min="7" max="7"/>
    <col width="20" customWidth="1" min="8" max="8"/>
    <col width="14" customWidth="1" min="9" max="9"/>
    <col width="13" customWidth="1" min="10" max="10"/>
    <col width="22" customWidth="1" min="11" max="11"/>
    <col width="18" customWidth="1" min="12" max="12"/>
    <col width="22" customWidth="1" min="13" max="13"/>
    <col width="16" customWidth="1" min="14" max="14"/>
    <col width="18" customWidth="1" min="15" max="15"/>
  </cols>
  <sheetData>
    <row r="1" ht="30" customHeight="1">
      <c r="A1" s="1" t="inlineStr">
        <is>
          <t>SPLÁTKOVÝ KALENDÁR — PREHĽAD SPLÁTOK A STAVU POHĽADÁVOK</t>
        </is>
      </c>
    </row>
    <row r="2" ht="36" customHeight="1">
      <c r="A2" s="2" t="inlineStr">
        <is>
          <t>Por. č.</t>
        </is>
      </c>
      <c r="B2" s="2" t="inlineStr">
        <is>
          <t>Dátum splatnosti</t>
        </is>
      </c>
      <c r="C2" s="2" t="inlineStr">
        <is>
          <t>Mesiac</t>
        </is>
      </c>
      <c r="D2" s="2" t="inlineStr">
        <is>
          <t>Názov položky / úveru</t>
        </is>
      </c>
      <c r="E2" s="2" t="inlineStr">
        <is>
          <t>Dlžník / klient</t>
        </is>
      </c>
      <c r="F2" s="2" t="inlineStr">
        <is>
          <t>IČO</t>
        </is>
      </c>
      <c r="G2" s="2" t="inlineStr">
        <is>
          <t>Istina na začiatku (€)</t>
        </is>
      </c>
      <c r="H2" s="2" t="inlineStr">
        <is>
          <t>Splátka istiny (€)</t>
        </is>
      </c>
      <c r="I2" s="2" t="inlineStr">
        <is>
          <t>Úrok (€)</t>
        </is>
      </c>
      <c r="J2" s="2" t="inlineStr">
        <is>
          <t>Poplatok (€)</t>
        </is>
      </c>
      <c r="K2" s="2" t="inlineStr">
        <is>
          <t>Celková splátka (€)</t>
        </is>
      </c>
      <c r="L2" s="2" t="inlineStr">
        <is>
          <t>Uhradené (€)</t>
        </is>
      </c>
      <c r="M2" s="2" t="inlineStr">
        <is>
          <t>Zostáva uhradiť (€)</t>
        </is>
      </c>
      <c r="N2" s="2" t="inlineStr">
        <is>
          <t>Stav</t>
        </is>
      </c>
      <c r="O2" s="2" t="inlineStr">
        <is>
          <t>Dni po splatnosti</t>
        </is>
      </c>
    </row>
    <row r="3">
      <c r="A3" s="3" t="n">
        <v>1</v>
      </c>
      <c r="B3" s="35" t="n">
        <v>46038</v>
      </c>
      <c r="C3" s="3" t="inlineStr">
        <is>
          <t>Január</t>
        </is>
      </c>
      <c r="D3" s="5" t="inlineStr">
        <is>
          <t>Úver na zariadenie</t>
        </is>
      </c>
      <c r="E3" s="5" t="inlineStr">
        <is>
          <t>Ján Novák</t>
        </is>
      </c>
      <c r="F3" s="3" t="inlineStr">
        <is>
          <t>12345678</t>
        </is>
      </c>
      <c r="G3" s="36" t="n">
        <v>15000</v>
      </c>
      <c r="H3" s="36" t="n">
        <v>800</v>
      </c>
      <c r="I3" s="36" t="n">
        <v>75</v>
      </c>
      <c r="J3" s="36" t="n">
        <v>10</v>
      </c>
      <c r="K3" s="37">
        <f>SUM(H3,I3,J3)</f>
        <v/>
      </c>
      <c r="L3" s="36" t="n">
        <v>1500</v>
      </c>
      <c r="M3" s="37">
        <f>MAX(K3-L3,0)</f>
        <v/>
      </c>
      <c r="N3" s="3">
        <f>IF(L3&gt;=K3,"Uhradené",IF(B3&lt;TODAY(),"Po splatnosti","Čaká sa"))</f>
        <v/>
      </c>
      <c r="O3" s="3">
        <f>IF(B3&lt;TODAY(),TODAY()-B3,0)</f>
        <v/>
      </c>
    </row>
    <row r="4">
      <c r="A4" s="8" t="n">
        <v>2</v>
      </c>
      <c r="B4" s="38" t="n">
        <v>46069</v>
      </c>
      <c r="C4" s="8" t="inlineStr">
        <is>
          <t>Február</t>
        </is>
      </c>
      <c r="D4" s="10" t="inlineStr">
        <is>
          <t>Leasing vozidla</t>
        </is>
      </c>
      <c r="E4" s="10" t="inlineStr">
        <is>
          <t>Mária Kováčová</t>
        </is>
      </c>
      <c r="F4" s="8" t="inlineStr">
        <is>
          <t>23456789</t>
        </is>
      </c>
      <c r="G4" s="36" t="n">
        <v>18000</v>
      </c>
      <c r="H4" s="36" t="n">
        <v>1100</v>
      </c>
      <c r="I4" s="36" t="n">
        <v>180</v>
      </c>
      <c r="J4" s="36" t="n">
        <v>20</v>
      </c>
      <c r="K4" s="39">
        <f>SUM(H4,I4,J4)</f>
        <v/>
      </c>
      <c r="L4" s="36" t="n">
        <v>1500</v>
      </c>
      <c r="M4" s="39">
        <f>MAX(K4-L4,0)</f>
        <v/>
      </c>
      <c r="N4" s="8">
        <f>IF(L4&gt;=K4,"Uhradené",IF(B4&lt;TODAY(),"Po splatnosti","Čaká sa"))</f>
        <v/>
      </c>
      <c r="O4" s="8">
        <f>IF(B4&lt;TODAY(),TODAY()-B4,0)</f>
        <v/>
      </c>
    </row>
    <row r="5">
      <c r="A5" s="3" t="n">
        <v>3</v>
      </c>
      <c r="B5" s="35" t="n">
        <v>46097</v>
      </c>
      <c r="C5" s="3" t="inlineStr">
        <is>
          <t>Marec</t>
        </is>
      </c>
      <c r="D5" s="5" t="inlineStr">
        <is>
          <t>Splátka faktúry</t>
        </is>
      </c>
      <c r="E5" s="5" t="inlineStr">
        <is>
          <t>Peter Horváth</t>
        </is>
      </c>
      <c r="F5" s="3" t="inlineStr">
        <is>
          <t>34567890</t>
        </is>
      </c>
      <c r="G5" s="36" t="n">
        <v>5000</v>
      </c>
      <c r="H5" s="36" t="n">
        <v>400</v>
      </c>
      <c r="I5" s="36" t="n">
        <v>35</v>
      </c>
      <c r="J5" s="36" t="n">
        <v>5</v>
      </c>
      <c r="K5" s="37">
        <f>SUM(H5,I5,J5)</f>
        <v/>
      </c>
      <c r="L5" s="36" t="n">
        <v>440</v>
      </c>
      <c r="M5" s="37">
        <f>MAX(K5-L5,0)</f>
        <v/>
      </c>
      <c r="N5" s="3">
        <f>IF(L5&gt;=K5,"Uhradené",IF(B5&lt;TODAY(),"Po splatnosti","Čaká sa"))</f>
        <v/>
      </c>
      <c r="O5" s="3">
        <f>IF(B5&lt;TODAY(),TODAY()-B5,0)</f>
        <v/>
      </c>
    </row>
    <row r="6">
      <c r="A6" s="8" t="n">
        <v>4</v>
      </c>
      <c r="B6" s="38" t="n">
        <v>46128</v>
      </c>
      <c r="C6" s="8" t="inlineStr">
        <is>
          <t>Apríl</t>
        </is>
      </c>
      <c r="D6" s="10" t="inlineStr">
        <is>
          <t>Splátkový predaj</t>
        </is>
      </c>
      <c r="E6" s="10" t="inlineStr">
        <is>
          <t>Zuzana Tóthová</t>
        </is>
      </c>
      <c r="F6" s="8" t="inlineStr">
        <is>
          <t>45678901</t>
        </is>
      </c>
      <c r="G6" s="36" t="n">
        <v>8000</v>
      </c>
      <c r="H6" s="36" t="n">
        <v>600</v>
      </c>
      <c r="I6" s="36" t="n">
        <v>60</v>
      </c>
      <c r="J6" s="36" t="n">
        <v>15</v>
      </c>
      <c r="K6" s="39">
        <f>SUM(H6,I6,J6)</f>
        <v/>
      </c>
      <c r="L6" s="36" t="n">
        <v>875</v>
      </c>
      <c r="M6" s="39">
        <f>MAX(K6-L6,0)</f>
        <v/>
      </c>
      <c r="N6" s="8">
        <f>IF(L6&gt;=K6,"Uhradené",IF(B6&lt;TODAY(),"Po splatnosti","Čaká sa"))</f>
        <v/>
      </c>
      <c r="O6" s="8">
        <f>IF(B6&lt;TODAY(),TODAY()-B6,0)</f>
        <v/>
      </c>
    </row>
    <row r="7">
      <c r="A7" s="3" t="n">
        <v>5</v>
      </c>
      <c r="B7" s="35" t="n">
        <v>46158</v>
      </c>
      <c r="C7" s="3" t="inlineStr">
        <is>
          <t>Máj</t>
        </is>
      </c>
      <c r="D7" s="5" t="inlineStr">
        <is>
          <t>Pôžička od firmy</t>
        </is>
      </c>
      <c r="E7" s="5" t="inlineStr">
        <is>
          <t>Martin Baláž</t>
        </is>
      </c>
      <c r="F7" s="3" t="inlineStr">
        <is>
          <t>56789012</t>
        </is>
      </c>
      <c r="G7" s="36" t="n">
        <v>3500</v>
      </c>
      <c r="H7" s="36" t="n">
        <v>250</v>
      </c>
      <c r="I7" s="36" t="n">
        <v>22</v>
      </c>
      <c r="J7" s="36" t="n">
        <v>0</v>
      </c>
      <c r="K7" s="37">
        <f>SUM(H7,I7,J7)</f>
        <v/>
      </c>
      <c r="L7" s="36" t="n">
        <v>272</v>
      </c>
      <c r="M7" s="37">
        <f>MAX(K7-L7,0)</f>
        <v/>
      </c>
      <c r="N7" s="3">
        <f>IF(L7&gt;=K7,"Uhradené",IF(B7&lt;TODAY(),"Po splatnosti","Čaká sa"))</f>
        <v/>
      </c>
      <c r="O7" s="3">
        <f>IF(B7&lt;TODAY(),TODAY()-B7,0)</f>
        <v/>
      </c>
    </row>
    <row r="8">
      <c r="A8" s="8" t="n">
        <v>6</v>
      </c>
      <c r="B8" s="38" t="n">
        <v>46189</v>
      </c>
      <c r="C8" s="8" t="inlineStr">
        <is>
          <t>Jún</t>
        </is>
      </c>
      <c r="D8" s="10" t="inlineStr">
        <is>
          <t>Úver na techniku</t>
        </is>
      </c>
      <c r="E8" s="10" t="inlineStr">
        <is>
          <t>Katarína Hudáková</t>
        </is>
      </c>
      <c r="F8" s="8" t="inlineStr">
        <is>
          <t>67890123</t>
        </is>
      </c>
      <c r="G8" s="36" t="n">
        <v>12000</v>
      </c>
      <c r="H8" s="36" t="n">
        <v>900</v>
      </c>
      <c r="I8" s="36" t="n">
        <v>120</v>
      </c>
      <c r="J8" s="36" t="n">
        <v>25</v>
      </c>
      <c r="K8" s="39">
        <f>SUM(H8,I8,J8)</f>
        <v/>
      </c>
      <c r="L8" s="36" t="n">
        <v>1045</v>
      </c>
      <c r="M8" s="39">
        <f>MAX(K8-L8,0)</f>
        <v/>
      </c>
      <c r="N8" s="8">
        <f>IF(L8&gt;=K8,"Uhradené",IF(B8&lt;TODAY(),"Po splatnosti","Čaká sa"))</f>
        <v/>
      </c>
      <c r="O8" s="8">
        <f>IF(B8&lt;TODAY(),TODAY()-B8,0)</f>
        <v/>
      </c>
    </row>
    <row r="9">
      <c r="A9" s="3" t="n">
        <v>7</v>
      </c>
      <c r="B9" s="35" t="n">
        <v>46219</v>
      </c>
      <c r="C9" s="3" t="inlineStr">
        <is>
          <t>Júl</t>
        </is>
      </c>
      <c r="D9" s="5" t="inlineStr">
        <is>
          <t>Leasing IT vybavenia</t>
        </is>
      </c>
      <c r="E9" s="5" t="inlineStr">
        <is>
          <t>Lukáš Varga</t>
        </is>
      </c>
      <c r="F9" s="3" t="inlineStr">
        <is>
          <t>78901234</t>
        </is>
      </c>
      <c r="G9" s="36" t="n">
        <v>9500</v>
      </c>
      <c r="H9" s="36" t="n">
        <v>700</v>
      </c>
      <c r="I9" s="36" t="n">
        <v>85</v>
      </c>
      <c r="J9" s="36" t="n">
        <v>10</v>
      </c>
      <c r="K9" s="37">
        <f>SUM(H9,I9,J9)</f>
        <v/>
      </c>
      <c r="L9" s="36" t="n">
        <v>0</v>
      </c>
      <c r="M9" s="37">
        <f>MAX(K9-L9,0)</f>
        <v/>
      </c>
      <c r="N9" s="3">
        <f>IF(L9&gt;=K9,"Uhradené",IF(B9&lt;TODAY(),"Po splatnosti","Čaká sa"))</f>
        <v/>
      </c>
      <c r="O9" s="3">
        <f>IF(B9&lt;TODAY(),TODAY()-B9,0)</f>
        <v/>
      </c>
    </row>
    <row r="10">
      <c r="A10" s="8" t="n">
        <v>8</v>
      </c>
      <c r="B10" s="38" t="n">
        <v>46250</v>
      </c>
      <c r="C10" s="8" t="inlineStr">
        <is>
          <t>August</t>
        </is>
      </c>
      <c r="D10" s="10" t="inlineStr">
        <is>
          <t>Splátka služby</t>
        </is>
      </c>
      <c r="E10" s="10" t="inlineStr">
        <is>
          <t>Eva Šimková</t>
        </is>
      </c>
      <c r="F10" s="8" t="inlineStr">
        <is>
          <t>89012345</t>
        </is>
      </c>
      <c r="G10" s="36" t="n">
        <v>2800</v>
      </c>
      <c r="H10" s="36" t="n">
        <v>200</v>
      </c>
      <c r="I10" s="36" t="n">
        <v>18</v>
      </c>
      <c r="J10" s="36" t="n">
        <v>0</v>
      </c>
      <c r="K10" s="39">
        <f>SUM(H10,I10,J10)</f>
        <v/>
      </c>
      <c r="L10" s="36" t="n">
        <v>0</v>
      </c>
      <c r="M10" s="39">
        <f>MAX(K10-L10,0)</f>
        <v/>
      </c>
      <c r="N10" s="8">
        <f>IF(L10&gt;=K10,"Uhradené",IF(B10&lt;TODAY(),"Po splatnosti","Čaká sa"))</f>
        <v/>
      </c>
      <c r="O10" s="8">
        <f>IF(B10&lt;TODAY(),TODAY()-B10,0)</f>
        <v/>
      </c>
    </row>
    <row r="11">
      <c r="A11" s="3" t="n">
        <v>9</v>
      </c>
      <c r="B11" s="35" t="n">
        <v>46281</v>
      </c>
      <c r="C11" s="3" t="inlineStr">
        <is>
          <t>September</t>
        </is>
      </c>
      <c r="D11" s="5" t="inlineStr">
        <is>
          <t>Splátkový kalendár nájomného vybavenia</t>
        </is>
      </c>
      <c r="E11" s="5" t="inlineStr">
        <is>
          <t>Tomáš Kmeť</t>
        </is>
      </c>
      <c r="F11" s="3" t="inlineStr">
        <is>
          <t>90123456</t>
        </is>
      </c>
      <c r="G11" s="36" t="n">
        <v>6500</v>
      </c>
      <c r="H11" s="36" t="n">
        <v>500</v>
      </c>
      <c r="I11" s="36" t="n">
        <v>55</v>
      </c>
      <c r="J11" s="36" t="n">
        <v>10</v>
      </c>
      <c r="K11" s="37">
        <f>SUM(H11,I11,J11)</f>
        <v/>
      </c>
      <c r="L11" s="36" t="n">
        <v>0</v>
      </c>
      <c r="M11" s="37">
        <f>MAX(K11-L11,0)</f>
        <v/>
      </c>
      <c r="N11" s="3">
        <f>IF(L11&gt;=K11,"Uhradené",IF(B11&lt;TODAY(),"Po splatnosti","Čaká sa"))</f>
        <v/>
      </c>
      <c r="O11" s="3">
        <f>IF(B11&lt;TODAY(),TODAY()-B11,0)</f>
        <v/>
      </c>
    </row>
    <row r="12" ht="18" customHeight="1">
      <c r="A12" s="8" t="n">
        <v>10</v>
      </c>
      <c r="B12" s="38" t="n">
        <v>46311</v>
      </c>
      <c r="C12" s="8" t="inlineStr">
        <is>
          <t>Október</t>
        </is>
      </c>
      <c r="D12" s="10" t="inlineStr">
        <is>
          <t>Úhrada konsolidácie</t>
        </is>
      </c>
      <c r="E12" s="10" t="inlineStr">
        <is>
          <t>Veronika Poláková</t>
        </is>
      </c>
      <c r="F12" s="8" t="inlineStr">
        <is>
          <t>01234567</t>
        </is>
      </c>
      <c r="G12" s="36" t="n">
        <v>11000</v>
      </c>
      <c r="H12" s="36" t="n">
        <v>850</v>
      </c>
      <c r="I12" s="36" t="n">
        <v>110</v>
      </c>
      <c r="J12" s="36" t="n">
        <v>20</v>
      </c>
      <c r="K12" s="39">
        <f>SUM(H12,I12,J12)</f>
        <v/>
      </c>
      <c r="L12" s="36" t="n">
        <v>0</v>
      </c>
      <c r="M12" s="39">
        <f>MAX(K12-L12,0)</f>
        <v/>
      </c>
      <c r="N12" s="8">
        <f>IF(L12&gt;=K12,"Uhradené",IF(B12&lt;TODAY(),"Po splatnosti","Čaká sa"))</f>
        <v/>
      </c>
      <c r="O12" s="8">
        <f>IF(B12&lt;TODAY(),TODAY()-B12,0)</f>
        <v/>
      </c>
    </row>
    <row r="13" ht="22" customHeight="1">
      <c r="A13" s="12" t="n"/>
      <c r="B13" s="12" t="n"/>
      <c r="C13" s="12" t="n"/>
      <c r="D13" s="13" t="inlineStr">
        <is>
          <t>CELKOM</t>
        </is>
      </c>
      <c r="E13" s="12" t="n"/>
      <c r="F13" s="12" t="n"/>
      <c r="G13" s="40">
        <f>SUM(G3:G12)</f>
        <v/>
      </c>
      <c r="H13" s="40">
        <f>SUM(H3:H12)</f>
        <v/>
      </c>
      <c r="I13" s="40">
        <f>SUM(I3:I12)</f>
        <v/>
      </c>
      <c r="J13" s="40">
        <f>SUM(J3:J12)</f>
        <v/>
      </c>
      <c r="K13" s="40">
        <f>SUM(K3:K12)</f>
        <v/>
      </c>
      <c r="L13" s="40">
        <f>SUM(L3:L12)</f>
        <v/>
      </c>
      <c r="M13" s="40">
        <f>SUM(M3:M12)</f>
        <v/>
      </c>
      <c r="N13" s="12" t="n"/>
      <c r="O13" s="12" t="n"/>
    </row>
  </sheetData>
  <mergeCells count="1">
    <mergeCell ref="A1:O1"/>
  </mergeCells>
  <conditionalFormatting sqref="N3:N12">
    <cfRule type="expression" priority="1" dxfId="0" stopIfTrue="1">
      <formula>$N3="Uhradené"</formula>
    </cfRule>
    <cfRule type="expression" priority="2" dxfId="1" stopIfTrue="1">
      <formula>$N3="Po splatnosti"</formula>
    </cfRule>
    <cfRule type="expression" priority="3" dxfId="2" stopIfTrue="1">
      <formula>$N3="Čaká sa"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6" customWidth="1" min="3" max="3"/>
    <col width="32" customWidth="1" min="4" max="4"/>
    <col width="20" customWidth="1" min="5" max="5"/>
    <col width="6" customWidth="1" min="6" max="6"/>
  </cols>
  <sheetData>
    <row r="1" ht="30" customHeight="1">
      <c r="A1" s="1" t="inlineStr">
        <is>
          <t>SÚHRN — DASHBOARD SPLÁTKOVÉHO KALENDÁRA</t>
        </is>
      </c>
    </row>
    <row r="2">
      <c r="A2" s="15" t="inlineStr">
        <is>
          <t>Ukazovateľ</t>
        </is>
      </c>
      <c r="B2" s="15" t="inlineStr">
        <is>
          <t>Hodnota</t>
        </is>
      </c>
      <c r="D2" s="15" t="inlineStr">
        <is>
          <t>Ukazovateľ</t>
        </is>
      </c>
      <c r="E2" s="15" t="inlineStr">
        <is>
          <t>Hodnota</t>
        </is>
      </c>
    </row>
    <row r="3">
      <c r="A3" s="16" t="inlineStr">
        <is>
          <t>Celková istina</t>
        </is>
      </c>
      <c r="B3" s="37">
        <f>SUM('Splátkový kalendár'!G3:G12)</f>
        <v/>
      </c>
      <c r="D3" s="16" t="inlineStr">
        <is>
          <t>Počet splátok celkom</t>
        </is>
      </c>
      <c r="E3" s="41">
        <f>COUNTA('Splátkový kalendár'!A3:A12)</f>
        <v/>
      </c>
    </row>
    <row r="4">
      <c r="A4" s="18" t="inlineStr">
        <is>
          <t>Celkové splátky</t>
        </is>
      </c>
      <c r="B4" s="39">
        <f>SUM('Splátkový kalendár'!K3:K12)</f>
        <v/>
      </c>
      <c r="D4" s="18" t="inlineStr">
        <is>
          <t>Uhradené splátky</t>
        </is>
      </c>
      <c r="E4" s="42">
        <f>COUNTIF('Splátkový kalendár'!N3:N12,"Uhradené")</f>
        <v/>
      </c>
    </row>
    <row r="5">
      <c r="A5" s="16" t="inlineStr">
        <is>
          <t>Uhradené spolu</t>
        </is>
      </c>
      <c r="B5" s="37">
        <f>SUM('Splátkový kalendár'!L3:L12)</f>
        <v/>
      </c>
      <c r="D5" s="16" t="inlineStr">
        <is>
          <t>Splátky čaká sa</t>
        </is>
      </c>
      <c r="E5" s="41">
        <f>COUNTIF('Splátkový kalendár'!N3:N12,"Čaká sa")</f>
        <v/>
      </c>
    </row>
    <row r="6">
      <c r="A6" s="18" t="inlineStr">
        <is>
          <t>Zostáva uhradiť</t>
        </is>
      </c>
      <c r="B6" s="39">
        <f>SUM('Splátkový kalendár'!M3:M12)</f>
        <v/>
      </c>
      <c r="D6" s="18" t="inlineStr">
        <is>
          <t>Splátky po splatnosti</t>
        </is>
      </c>
      <c r="E6" s="42">
        <f>COUNTIF('Splátkový kalendár'!N3:N12,"Po splatnosti")</f>
        <v/>
      </c>
    </row>
    <row r="7">
      <c r="A7" s="16" t="inlineStr">
        <is>
          <t>Priemerná výška splátky</t>
        </is>
      </c>
      <c r="B7" s="37">
        <f>IFERROR(AVERAGE('Splátkový kalendár'!K3:K12),0)</f>
        <v/>
      </c>
      <c r="D7" s="16" t="inlineStr">
        <is>
          <t>Celkové úroky</t>
        </is>
      </c>
      <c r="E7" s="37">
        <f>SUM('Splátkový kalendár'!I3:I12)</f>
        <v/>
      </c>
    </row>
    <row r="8">
      <c r="A8" s="18" t="inlineStr">
        <is>
          <t>Miera úhrady (%)</t>
        </is>
      </c>
      <c r="B8" s="20">
        <f>IFERROR(SUM('Splátkový kalendár'!L3:L12)/SUM('Splátkový kalendár'!K3:K12),0)</f>
        <v/>
      </c>
      <c r="D8" s="18" t="inlineStr">
        <is>
          <t>Celkové poplatky</t>
        </is>
      </c>
      <c r="E8" s="39">
        <f>SUM('Splátkový kalendár'!J3:J12)</f>
        <v/>
      </c>
    </row>
    <row r="9"/>
    <row r="10">
      <c r="A10" s="21" t="inlineStr">
        <is>
          <t>MESAČNÝ PREHĽAD</t>
        </is>
      </c>
    </row>
    <row r="11">
      <c r="A11" s="22" t="inlineStr">
        <is>
          <t>Mesiac</t>
        </is>
      </c>
      <c r="B11" s="22" t="inlineStr">
        <is>
          <t>Uhradené (€)</t>
        </is>
      </c>
      <c r="C11" s="22" t="inlineStr">
        <is>
          <t>Zostáva uhradiť (€)</t>
        </is>
      </c>
    </row>
    <row r="12">
      <c r="A12" s="5" t="inlineStr">
        <is>
          <t>Január</t>
        </is>
      </c>
      <c r="B12" s="37">
        <f>'Splátkový kalendár'!L3</f>
        <v/>
      </c>
      <c r="C12" s="37">
        <f>'Splátkový kalendár'!M3</f>
        <v/>
      </c>
    </row>
    <row r="13">
      <c r="A13" s="10" t="inlineStr">
        <is>
          <t>Február</t>
        </is>
      </c>
      <c r="B13" s="39">
        <f>'Splátkový kalendár'!L4</f>
        <v/>
      </c>
      <c r="C13" s="39">
        <f>'Splátkový kalendár'!M4</f>
        <v/>
      </c>
    </row>
    <row r="14">
      <c r="A14" s="5" t="inlineStr">
        <is>
          <t>Marec</t>
        </is>
      </c>
      <c r="B14" s="37">
        <f>'Splátkový kalendár'!L5</f>
        <v/>
      </c>
      <c r="C14" s="37">
        <f>'Splátkový kalendár'!M5</f>
        <v/>
      </c>
    </row>
    <row r="15">
      <c r="A15" s="10" t="inlineStr">
        <is>
          <t>Apríl</t>
        </is>
      </c>
      <c r="B15" s="39">
        <f>'Splátkový kalendár'!L6</f>
        <v/>
      </c>
      <c r="C15" s="39">
        <f>'Splátkový kalendár'!M6</f>
        <v/>
      </c>
    </row>
    <row r="16">
      <c r="A16" s="5" t="inlineStr">
        <is>
          <t>Máj</t>
        </is>
      </c>
      <c r="B16" s="37">
        <f>'Splátkový kalendár'!L7</f>
        <v/>
      </c>
      <c r="C16" s="37">
        <f>'Splátkový kalendár'!M7</f>
        <v/>
      </c>
    </row>
    <row r="17">
      <c r="A17" s="10" t="inlineStr">
        <is>
          <t>Jún</t>
        </is>
      </c>
      <c r="B17" s="39">
        <f>'Splátkový kalendár'!L8</f>
        <v/>
      </c>
      <c r="C17" s="39">
        <f>'Splátkový kalendár'!M8</f>
        <v/>
      </c>
    </row>
    <row r="18">
      <c r="A18" s="5" t="inlineStr">
        <is>
          <t>Júl</t>
        </is>
      </c>
      <c r="B18" s="37">
        <f>'Splátkový kalendár'!L9</f>
        <v/>
      </c>
      <c r="C18" s="37">
        <f>'Splátkový kalendár'!M9</f>
        <v/>
      </c>
    </row>
    <row r="19">
      <c r="A19" s="10" t="inlineStr">
        <is>
          <t>August</t>
        </is>
      </c>
      <c r="B19" s="39">
        <f>'Splátkový kalendár'!L10</f>
        <v/>
      </c>
      <c r="C19" s="39">
        <f>'Splátkový kalendár'!M10</f>
        <v/>
      </c>
    </row>
    <row r="20">
      <c r="A20" s="5" t="inlineStr">
        <is>
          <t>September</t>
        </is>
      </c>
      <c r="B20" s="37">
        <f>'Splátkový kalendár'!L11</f>
        <v/>
      </c>
      <c r="C20" s="37">
        <f>'Splátkový kalendár'!M11</f>
        <v/>
      </c>
    </row>
    <row r="21">
      <c r="A21" s="10" t="inlineStr">
        <is>
          <t>Október</t>
        </is>
      </c>
      <c r="B21" s="39">
        <f>'Splátkový kalendár'!L12</f>
        <v/>
      </c>
      <c r="C21" s="39">
        <f>'Splátkový kalendár'!M12</f>
        <v/>
      </c>
    </row>
    <row r="22">
      <c r="E22" s="21" t="inlineStr">
        <is>
          <t>PODIEL STAVOV</t>
        </is>
      </c>
    </row>
    <row r="23">
      <c r="E23" s="22" t="inlineStr">
        <is>
          <t>Stav</t>
        </is>
      </c>
      <c r="F23" s="22" t="inlineStr">
        <is>
          <t>Počet</t>
        </is>
      </c>
    </row>
    <row r="24">
      <c r="E24" s="23" t="inlineStr">
        <is>
          <t>Uhradené</t>
        </is>
      </c>
      <c r="F24" s="24">
        <f>COUNTIF('Splátkový kalendár'!N3:N12,"Uhradené")</f>
        <v/>
      </c>
    </row>
    <row r="25">
      <c r="E25" s="23" t="inlineStr">
        <is>
          <t>Čaká sa</t>
        </is>
      </c>
      <c r="F25" s="24">
        <f>COUNTIF('Splátkový kalendár'!N3:N12,"Čaká sa")</f>
        <v/>
      </c>
    </row>
    <row r="26">
      <c r="E26" s="23" t="inlineStr">
        <is>
          <t>Po splatnosti</t>
        </is>
      </c>
      <c r="F26" s="24">
        <f>COUNTIF('Splátkový kalendár'!N3:N12,"Po splatnosti")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60" customWidth="1" min="3" max="3"/>
  </cols>
  <sheetData>
    <row r="1" ht="30" customHeight="1">
      <c r="B1" s="1" t="inlineStr">
        <is>
          <t>NÁVOD NA POUŽÍVANIE SPLÁTKOVÉHO KALENDÁRA</t>
        </is>
      </c>
    </row>
    <row r="2"/>
    <row r="3">
      <c r="B3" s="25" t="inlineStr">
        <is>
          <t>1. POPIS LISTOV</t>
        </is>
      </c>
      <c r="C3" s="43" t="n"/>
    </row>
    <row r="4" ht="20" customHeight="1">
      <c r="B4" s="16" t="inlineStr">
        <is>
          <t>Splátkový kalendár</t>
        </is>
      </c>
      <c r="C4" s="26" t="inlineStr">
        <is>
          <t>Hlavný list s detailným prehľadom každej splátky. Tu sa zadávajú a sledujú všetky záznamy.</t>
        </is>
      </c>
    </row>
    <row r="5" ht="20" customHeight="1">
      <c r="B5" s="18" t="inlineStr">
        <is>
          <t>Súhrn</t>
        </is>
      </c>
      <c r="C5" s="27" t="inlineStr">
        <is>
          <t>Dashboard s kľúčovými ukazovateľmi, grafmi a mesačným prehľadom. Aktualizuje sa automaticky.</t>
        </is>
      </c>
    </row>
    <row r="6" ht="20" customHeight="1">
      <c r="B6" s="16" t="inlineStr">
        <is>
          <t>Návod</t>
        </is>
      </c>
      <c r="C6" s="26" t="inlineStr">
        <is>
          <t>Tento list. Obsahuje popis všetkých stĺpcov, stavov, farieb a pokyny na vyplnenie.</t>
        </is>
      </c>
    </row>
    <row r="7"/>
    <row r="8">
      <c r="B8" s="25" t="inlineStr">
        <is>
          <t>2. ŽLTÉ (VSTUPNÉ) BUNKY</t>
        </is>
      </c>
      <c r="C8" s="43" t="n"/>
    </row>
    <row r="9" ht="20" customHeight="1">
      <c r="B9" s="16" t="inlineStr">
        <is>
          <t>Istina na začiatku (€)</t>
        </is>
      </c>
      <c r="C9" s="26" t="inlineStr">
        <is>
          <t>Zadajte celkovú výšku istiny úveru/pohľadávky na začiatku splácania.</t>
        </is>
      </c>
    </row>
    <row r="10" ht="20" customHeight="1">
      <c r="B10" s="18" t="inlineStr">
        <is>
          <t>Splátka istiny (€)</t>
        </is>
      </c>
      <c r="C10" s="27" t="inlineStr">
        <is>
          <t>Výška splátky samotnej istiny v danom mesiaci.</t>
        </is>
      </c>
    </row>
    <row r="11" ht="20" customHeight="1">
      <c r="B11" s="16" t="inlineStr">
        <is>
          <t>Úrok (€)</t>
        </is>
      </c>
      <c r="C11" s="26" t="inlineStr">
        <is>
          <t>Výška úroku vypočítaného k danej splátke.</t>
        </is>
      </c>
    </row>
    <row r="12" ht="20" customHeight="1">
      <c r="B12" s="18" t="inlineStr">
        <is>
          <t>Poplatok (€)</t>
        </is>
      </c>
      <c r="C12" s="27" t="inlineStr">
        <is>
          <t>Prípadné poplatky (napr. správcovský, poistné). Ak nie sú, zadajte 0.</t>
        </is>
      </c>
    </row>
    <row r="13" ht="20" customHeight="1">
      <c r="B13" s="16" t="inlineStr">
        <is>
          <t>Uhradené (€)</t>
        </is>
      </c>
      <c r="C13" s="26" t="inlineStr">
        <is>
          <t>Zadajte sumu, ktorú dlžník skutočne uhradil. Stav sa prepočíta automaticky.</t>
        </is>
      </c>
    </row>
    <row r="14"/>
    <row r="15">
      <c r="B15" s="25" t="inlineStr">
        <is>
          <t>3. AUTOMATICKY VYPOČÍTANÉ STĹPCE</t>
        </is>
      </c>
      <c r="C15" s="43" t="n"/>
    </row>
    <row r="16" ht="20" customHeight="1">
      <c r="B16" s="16" t="inlineStr">
        <is>
          <t>Celková splátka (€)</t>
        </is>
      </c>
      <c r="C16" s="26" t="inlineStr">
        <is>
          <t>Automatický súčet: Splátka istiny + Úrok + Poplatok.</t>
        </is>
      </c>
    </row>
    <row r="17" ht="20" customHeight="1">
      <c r="B17" s="18" t="inlineStr">
        <is>
          <t>Zostáva uhradiť (€)</t>
        </is>
      </c>
      <c r="C17" s="27" t="inlineStr">
        <is>
          <t>Rozdiel medzi celkovou splátkou a uhradenou sumou (minimálne 0 €).</t>
        </is>
      </c>
    </row>
    <row r="18" ht="20" customHeight="1">
      <c r="B18" s="16" t="inlineStr">
        <is>
          <t>Stav</t>
        </is>
      </c>
      <c r="C18" s="26" t="inlineStr">
        <is>
          <t>Automatický stav: 'Uhradené', 'Po splatnosti' alebo 'Čaká sa'.</t>
        </is>
      </c>
    </row>
    <row r="19" ht="20" customHeight="1">
      <c r="B19" s="18" t="inlineStr">
        <is>
          <t>Dni po splatnosti</t>
        </is>
      </c>
      <c r="C19" s="27" t="inlineStr">
        <is>
          <t>Počet dní od dátumu splatnosti po dnešný deň (iba ak je po termíne).</t>
        </is>
      </c>
    </row>
    <row r="20"/>
    <row r="21">
      <c r="B21" s="25" t="inlineStr">
        <is>
          <t>4. VYSVETLENIE STAVOV</t>
        </is>
      </c>
      <c r="C21" s="43" t="n"/>
    </row>
    <row r="22" ht="20" customHeight="1">
      <c r="B22" s="28" t="inlineStr">
        <is>
          <t>Uhradené</t>
        </is>
      </c>
      <c r="C22" s="29" t="inlineStr">
        <is>
          <t>Uhradená suma je rovnaká alebo vyššia ako celková splátka. Zobrazí sa ZELENOU.</t>
        </is>
      </c>
    </row>
    <row r="23" ht="20" customHeight="1">
      <c r="B23" s="30" t="inlineStr">
        <is>
          <t>Čaká sa</t>
        </is>
      </c>
      <c r="C23" s="31" t="inlineStr">
        <is>
          <t>Splátka ešte nenastala (dátum splatnosti je v budúcnosti). Zobrazí sa ŽLTOU.</t>
        </is>
      </c>
    </row>
    <row r="24" ht="20" customHeight="1">
      <c r="B24" s="32" t="inlineStr">
        <is>
          <t>Po splatnosti</t>
        </is>
      </c>
      <c r="C24" s="33" t="inlineStr">
        <is>
          <t>Dátum splatnosti už prešiel a splátka nebola uhradená v plnej výške. ČERVENÁ.</t>
        </is>
      </c>
    </row>
    <row r="25"/>
    <row r="26">
      <c r="B26" s="25" t="inlineStr">
        <is>
          <t>5. FORMÁTY A POZNÁMKY</t>
        </is>
      </c>
      <c r="C26" s="43" t="n"/>
    </row>
    <row r="27" ht="20" customHeight="1">
      <c r="B27" s="16" t="inlineStr">
        <is>
          <t>Formát dátumu</t>
        </is>
      </c>
      <c r="C27" s="26" t="inlineStr">
        <is>
          <t>Zadávajte dátumy vo formáte DD.MM.YYYY, napr. 16.06.2026.</t>
        </is>
      </c>
    </row>
    <row r="28" ht="20" customHeight="1">
      <c r="B28" s="18" t="inlineStr">
        <is>
          <t>Formát meny</t>
        </is>
      </c>
      <c r="C28" s="27" t="inlineStr">
        <is>
          <t>Sumy sú zobrazované vo formáte 1 234,56 € (medzera = tisíce, čiarka = desatiny).</t>
        </is>
      </c>
    </row>
    <row r="29" ht="20" customHeight="1">
      <c r="B29" s="16" t="inlineStr">
        <is>
          <t>Vzorce</t>
        </is>
      </c>
      <c r="C29" s="26" t="inlineStr">
        <is>
          <t>Nestláčajte Delete v sivých bunkách — obsahujú automatické vzorce.</t>
        </is>
      </c>
    </row>
    <row r="30" ht="20" customHeight="1">
      <c r="B30" s="18" t="inlineStr">
        <is>
          <t>IČO</t>
        </is>
      </c>
      <c r="C30" s="27" t="inlineStr">
        <is>
          <t>Zadajte IČO dlžníka/klienta pre identifikáciu (voliteľný údaj).</t>
        </is>
      </c>
    </row>
    <row r="31" ht="20" customHeight="1">
      <c r="B31" s="16" t="inlineStr">
        <is>
          <t>Aktualizácia</t>
        </is>
      </c>
      <c r="C31" s="26" t="inlineStr">
        <is>
          <t>Súhrn a stavy sa prepočítavajú automaticky pri každom otvorení súboru.</t>
        </is>
      </c>
    </row>
    <row r="32"/>
    <row r="33">
      <c r="B33" s="34" t="inlineStr">
        <is>
          <t>© Splátkový kalendár — profesionálna šablóna pre slovenské prostredie | Rok 2026</t>
        </is>
      </c>
    </row>
  </sheetData>
  <mergeCells count="7">
    <mergeCell ref="B1:C1"/>
    <mergeCell ref="B3:C3"/>
    <mergeCell ref="B8:C8"/>
    <mergeCell ref="B15:C15"/>
    <mergeCell ref="B21:C21"/>
    <mergeCell ref="B26:C26"/>
    <mergeCell ref="B33:C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2026-06-22T05:44:06Z</dcterms:created>
  <dcterms:modified xmlns:dcterms="http://purl.org/dc/terms/" xmlns:xsi="http://www.w3.org/2001/XMLSchema-instance" xsi:type="dcterms:W3CDTF">2026-06-22T05:44:06Z</dcterms:modified>
</cp:coreProperties>
</file>