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Pokyn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 ##0,00 &quot;€&quot;"/>
    <numFmt numFmtId="166" formatCode="0 %"/>
    <numFmt numFmtId="167" formatCode="0,0 %"/>
  </numFmts>
  <fonts count="8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sz val="11"/>
    </font>
    <font>
      <b val="1"/>
      <sz val="11"/>
    </font>
    <font>
      <b val="1"/>
      <color rgb="001E293B"/>
      <sz val="11"/>
    </font>
    <font>
      <b val="1"/>
      <color rgb="00C8102E"/>
      <sz val="12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4" fillId="3" borderId="1" pivotButton="0" quotePrefix="0" xfId="0"/>
    <xf numFmtId="165" fontId="5" fillId="3" borderId="1" applyAlignment="1" pivotButton="0" quotePrefix="0" xfId="0">
      <alignment horizontal="right" vertical="center"/>
    </xf>
    <xf numFmtId="0" fontId="4" fillId="5" borderId="1" pivotButton="0" quotePrefix="0" xfId="0"/>
    <xf numFmtId="165" fontId="5" fillId="5" borderId="1" applyAlignment="1" pivotButton="0" quotePrefix="0" xfId="0">
      <alignment horizontal="right" vertical="center"/>
    </xf>
    <xf numFmtId="0" fontId="0" fillId="0" borderId="1" pivotButton="0" quotePrefix="0" xfId="0"/>
    <xf numFmtId="165" fontId="0" fillId="4" borderId="1" pivotButton="0" quotePrefix="0" xfId="0"/>
    <xf numFmtId="1" fontId="5" fillId="3" borderId="1" applyAlignment="1" pivotButton="0" quotePrefix="0" xfId="0">
      <alignment horizontal="right" vertical="center"/>
    </xf>
    <xf numFmtId="1" fontId="5" fillId="5" borderId="1" applyAlignment="1" pivotButton="0" quotePrefix="0" xfId="0">
      <alignment horizontal="right" vertical="center"/>
    </xf>
    <xf numFmtId="167" fontId="5" fillId="3" borderId="1" applyAlignment="1" pivotButton="0" quotePrefix="0" xfId="0">
      <alignment horizontal="right" vertical="center"/>
    </xf>
    <xf numFmtId="0" fontId="0" fillId="3" borderId="1" pivotButton="0" quotePrefix="0" xfId="0"/>
    <xf numFmtId="165" fontId="0" fillId="3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0" fontId="0" fillId="5" borderId="1" pivotButton="0" quotePrefix="0" xfId="0"/>
    <xf numFmtId="165" fontId="0" fillId="5" borderId="1" applyAlignment="1" pivotButton="0" quotePrefix="0" xfId="0">
      <alignment horizontal="right" vertical="center"/>
    </xf>
    <xf numFmtId="167" fontId="0" fillId="5" borderId="1" applyAlignment="1" pivotButton="0" quotePrefix="0" xfId="0">
      <alignment horizontal="right" vertical="center"/>
    </xf>
    <xf numFmtId="0" fontId="7" fillId="6" borderId="1" pivotButton="0" quotePrefix="0" xfId="0"/>
    <xf numFmtId="165" fontId="7" fillId="6" borderId="1" applyAlignment="1" pivotButton="0" quotePrefix="0" xfId="0">
      <alignment horizontal="right" vertical="center"/>
    </xf>
    <xf numFmtId="165" fontId="0" fillId="0" borderId="1" pivotButton="0" quotePrefix="0" xfId="0"/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5" fontId="0" fillId="4" borderId="1" pivotButton="0" quotePrefix="0" xfId="0"/>
    <xf numFmtId="167" fontId="5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7" fontId="0" fillId="5" borderId="1" applyAlignment="1" pivotButton="0" quotePrefix="0" xfId="0">
      <alignment horizontal="right" vertical="center"/>
    </xf>
    <xf numFmtId="165" fontId="7" fillId="6" borderId="1" applyAlignment="1" pivotButton="0" quotePrefix="0" xfId="0">
      <alignment horizontal="right" vertical="center"/>
    </xf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Plánované náklady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'Prehľad'!$A$13:$A$17</f>
            </numRef>
          </cat>
          <val>
            <numRef>
              <f>'Prehľad'!$B$13:$B$17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kategórií na rozpočte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'Prehľad'!$A$13:$A$17</f>
            </numRef>
          </cat>
          <val>
            <numRef>
              <f>'Prehľad'!$B$13:$B$17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Plánované vs. uhradené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'Prehľad'!B21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'Prehľad'!$A$22:$A$31</f>
            </numRef>
          </cat>
          <val>
            <numRef>
              <f>'Prehľad'!$B$22:$B$31</f>
            </numRef>
          </val>
        </ser>
        <ser>
          <idx val="1"/>
          <order val="1"/>
          <tx>
            <strRef>
              <f>'Prehľad'!C21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'Prehľad'!$A$22:$A$31</f>
            </numRef>
          </cat>
          <val>
            <numRef>
              <f>'Prehľad'!$C$22:$C$31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33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52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26" customWidth="1" min="3" max="3"/>
    <col width="18" customWidth="1" min="4" max="4"/>
    <col width="20" customWidth="1" min="5" max="5"/>
    <col width="16" customWidth="1" min="6" max="6"/>
    <col width="20" customWidth="1" min="7" max="7"/>
    <col width="9" customWidth="1" min="8" max="8"/>
    <col width="18" customWidth="1" min="9" max="9"/>
    <col width="18" customWidth="1" min="10" max="10"/>
    <col width="16" customWidth="1" min="11" max="11"/>
    <col width="14" customWidth="1" min="12" max="12"/>
    <col width="12" customWidth="1" min="13" max="13"/>
    <col width="20" customWidth="1" min="14" max="14"/>
    <col width="30" customWidth="1" min="15" max="15"/>
  </cols>
  <sheetData>
    <row r="1">
      <c r="A1" s="1" t="inlineStr">
        <is>
          <t>Svadobný rozpočet 2026</t>
        </is>
      </c>
    </row>
    <row r="2" ht="32" customHeight="1">
      <c r="A2" s="2" t="inlineStr">
        <is>
          <t>ID</t>
        </is>
      </c>
      <c r="B2" s="2" t="inlineStr">
        <is>
          <t>Kategória</t>
        </is>
      </c>
      <c r="C2" s="2" t="inlineStr">
        <is>
          <t>Položka / dodávateľ</t>
        </is>
      </c>
      <c r="D2" s="2" t="inlineStr">
        <is>
          <t>Kontakt / mesto</t>
        </is>
      </c>
      <c r="E2" s="2" t="inlineStr">
        <is>
          <t>Plánovaný dátum úhrady</t>
        </is>
      </c>
      <c r="F2" s="2" t="inlineStr">
        <is>
          <t>Počet / množstvo</t>
        </is>
      </c>
      <c r="G2" s="2" t="inlineStr">
        <is>
          <t>Jednotková cena bez DPH</t>
        </is>
      </c>
      <c r="H2" s="2" t="inlineStr">
        <is>
          <t>DPH %</t>
        </is>
      </c>
      <c r="I2" s="2" t="inlineStr">
        <is>
          <t>Plánovaný rozpočet</t>
        </is>
      </c>
      <c r="J2" s="2" t="inlineStr">
        <is>
          <t>Skutočne uhradené</t>
        </is>
      </c>
      <c r="K2" s="2" t="inlineStr">
        <is>
          <t>Zostáva uhradiť</t>
        </is>
      </c>
      <c r="L2" s="2" t="inlineStr">
        <is>
          <t>Termín zálohy</t>
        </is>
      </c>
      <c r="M2" s="2" t="inlineStr">
        <is>
          <t>Uhradené %</t>
        </is>
      </c>
      <c r="N2" s="2" t="inlineStr">
        <is>
          <t>Stav</t>
        </is>
      </c>
      <c r="O2" s="2" t="inlineStr">
        <is>
          <t>Poznámka</t>
        </is>
      </c>
    </row>
    <row r="3">
      <c r="A3" s="3" t="n">
        <v>1</v>
      </c>
      <c r="B3" s="4" t="inlineStr">
        <is>
          <t>Miesto konania</t>
        </is>
      </c>
      <c r="C3" s="4" t="inlineStr">
        <is>
          <t>Kaštieľ Péchy</t>
        </is>
      </c>
      <c r="D3" s="4" t="inlineStr">
        <is>
          <t>Prešov</t>
        </is>
      </c>
      <c r="E3" s="36" t="n">
        <v>46277</v>
      </c>
      <c r="F3" s="6" t="n">
        <v>1</v>
      </c>
      <c r="G3" s="37" t="n">
        <v>2500</v>
      </c>
      <c r="H3" s="38" t="n">
        <v>0.2</v>
      </c>
      <c r="I3" s="39">
        <f>F3*G3*(1+H3)</f>
        <v/>
      </c>
      <c r="J3" s="37" t="n">
        <v>1250</v>
      </c>
      <c r="K3" s="39">
        <f>I3-J3</f>
        <v/>
      </c>
      <c r="L3" s="36" t="n">
        <v>46096</v>
      </c>
      <c r="M3" s="40">
        <f>IF(I3=0,0,J3/I3)</f>
        <v/>
      </c>
      <c r="N3" s="3">
        <f>IF(J3&gt;=I3,"Uhradené",IF(J3&gt;0,"Čiastočne uhradené","Neuhradené"))</f>
        <v/>
      </c>
      <c r="O3" s="4" t="inlineStr">
        <is>
          <t>Záloha 50 % uhradená</t>
        </is>
      </c>
    </row>
    <row r="4">
      <c r="A4" s="11" t="n">
        <v>2</v>
      </c>
      <c r="B4" s="12" t="inlineStr">
        <is>
          <t>Catering</t>
        </is>
      </c>
      <c r="C4" s="12" t="inlineStr">
        <is>
          <t>Hostina u Márie</t>
        </is>
      </c>
      <c r="D4" s="12" t="inlineStr">
        <is>
          <t>Košice</t>
        </is>
      </c>
      <c r="E4" s="36" t="n">
        <v>46276</v>
      </c>
      <c r="F4" s="6" t="n">
        <v>85</v>
      </c>
      <c r="G4" s="37" t="n">
        <v>55</v>
      </c>
      <c r="H4" s="38" t="n">
        <v>0.1</v>
      </c>
      <c r="I4" s="41">
        <f>F4*G4*(1+H4)</f>
        <v/>
      </c>
      <c r="J4" s="37" t="n">
        <v>1500</v>
      </c>
      <c r="K4" s="41">
        <f>I4-J4</f>
        <v/>
      </c>
      <c r="L4" s="36" t="n">
        <v>46143</v>
      </c>
      <c r="M4" s="42">
        <f>IF(I4=0,0,J4/I4)</f>
        <v/>
      </c>
      <c r="N4" s="11">
        <f>IF(J4&gt;=I4,"Uhradené",IF(J4&gt;0,"Čiastočne uhradené","Neuhradené"))</f>
        <v/>
      </c>
      <c r="O4" s="12" t="inlineStr">
        <is>
          <t>Dégustácia v júni 2026</t>
        </is>
      </c>
    </row>
    <row r="5">
      <c r="A5" s="3" t="n">
        <v>3</v>
      </c>
      <c r="B5" s="4" t="inlineStr">
        <is>
          <t>Fotograf a video</t>
        </is>
      </c>
      <c r="C5" s="4" t="inlineStr">
        <is>
          <t>Ján Novák Photography</t>
        </is>
      </c>
      <c r="D5" s="4" t="inlineStr">
        <is>
          <t>Bratislava</t>
        </is>
      </c>
      <c r="E5" s="36" t="n">
        <v>46277</v>
      </c>
      <c r="F5" s="6" t="n">
        <v>1</v>
      </c>
      <c r="G5" s="37" t="n">
        <v>1100</v>
      </c>
      <c r="H5" s="38" t="n">
        <v>0.2</v>
      </c>
      <c r="I5" s="39">
        <f>F5*G5*(1+H5)</f>
        <v/>
      </c>
      <c r="J5" s="37" t="n">
        <v>660</v>
      </c>
      <c r="K5" s="39">
        <f>I5-J5</f>
        <v/>
      </c>
      <c r="L5" s="36" t="n">
        <v>46122</v>
      </c>
      <c r="M5" s="40">
        <f>IF(I5=0,0,J5/I5)</f>
        <v/>
      </c>
      <c r="N5" s="3">
        <f>IF(J5&gt;=I5,"Uhradené",IF(J5&gt;0,"Čiastočne uhradené","Neuhradené"))</f>
        <v/>
      </c>
      <c r="O5" s="4" t="inlineStr">
        <is>
          <t>Celodenné fotenie</t>
        </is>
      </c>
    </row>
    <row r="6">
      <c r="A6" s="11" t="n">
        <v>4</v>
      </c>
      <c r="B6" s="12" t="inlineStr">
        <is>
          <t>Fotograf a video</t>
        </is>
      </c>
      <c r="C6" s="12" t="inlineStr">
        <is>
          <t>Peter Horváth Film</t>
        </is>
      </c>
      <c r="D6" s="12" t="inlineStr">
        <is>
          <t>Žilina</t>
        </is>
      </c>
      <c r="E6" s="36" t="n">
        <v>46277</v>
      </c>
      <c r="F6" s="6" t="n">
        <v>1</v>
      </c>
      <c r="G6" s="37" t="n">
        <v>900</v>
      </c>
      <c r="H6" s="38" t="n">
        <v>0.2</v>
      </c>
      <c r="I6" s="41">
        <f>F6*G6*(1+H6)</f>
        <v/>
      </c>
      <c r="J6" s="37" t="n">
        <v>0</v>
      </c>
      <c r="K6" s="41">
        <f>I6-J6</f>
        <v/>
      </c>
      <c r="L6" s="36" t="n">
        <v>46174</v>
      </c>
      <c r="M6" s="42">
        <f>IF(I6=0,0,J6/I6)</f>
        <v/>
      </c>
      <c r="N6" s="11">
        <f>IF(J6&gt;=I6,"Uhradené",IF(J6&gt;0,"Čiastočne uhradené","Neuhradené"))</f>
        <v/>
      </c>
      <c r="O6" s="12" t="inlineStr">
        <is>
          <t>Highlight video</t>
        </is>
      </c>
    </row>
    <row r="7">
      <c r="A7" s="3" t="n">
        <v>5</v>
      </c>
      <c r="B7" s="4" t="inlineStr">
        <is>
          <t>Výzdoba a zábava</t>
        </is>
      </c>
      <c r="C7" s="4" t="inlineStr">
        <is>
          <t>Lukáš Varga DJ</t>
        </is>
      </c>
      <c r="D7" s="4" t="inlineStr">
        <is>
          <t>Nitra</t>
        </is>
      </c>
      <c r="E7" s="36" t="n">
        <v>46277</v>
      </c>
      <c r="F7" s="6" t="n">
        <v>1</v>
      </c>
      <c r="G7" s="37" t="n">
        <v>750</v>
      </c>
      <c r="H7" s="38" t="n">
        <v>0.2</v>
      </c>
      <c r="I7" s="39">
        <f>F7*G7*(1+H7)</f>
        <v/>
      </c>
      <c r="J7" s="37" t="n">
        <v>300</v>
      </c>
      <c r="K7" s="39">
        <f>I7-J7</f>
        <v/>
      </c>
      <c r="L7" s="36" t="n">
        <v>46132</v>
      </c>
      <c r="M7" s="40">
        <f>IF(I7=0,0,J7/I7)</f>
        <v/>
      </c>
      <c r="N7" s="3">
        <f>IF(J7&gt;=I7,"Uhradené",IF(J7&gt;0,"Čiastočne uhradené","Neuhradené"))</f>
        <v/>
      </c>
      <c r="O7" s="4" t="inlineStr">
        <is>
          <t>Hudba na obrad aj párty</t>
        </is>
      </c>
    </row>
    <row r="8">
      <c r="A8" s="11" t="n">
        <v>6</v>
      </c>
      <c r="B8" s="12" t="inlineStr">
        <is>
          <t>Oblečenie a prstene</t>
        </is>
      </c>
      <c r="C8" s="12" t="inlineStr">
        <is>
          <t>Salón Elegancia</t>
        </is>
      </c>
      <c r="D8" s="12" t="inlineStr">
        <is>
          <t>Trnava</t>
        </is>
      </c>
      <c r="E8" s="36" t="n">
        <v>46254</v>
      </c>
      <c r="F8" s="6" t="n">
        <v>1</v>
      </c>
      <c r="G8" s="37" t="n">
        <v>1250</v>
      </c>
      <c r="H8" s="38" t="n">
        <v>0.2</v>
      </c>
      <c r="I8" s="41">
        <f>F8*G8*(1+H8)</f>
        <v/>
      </c>
      <c r="J8" s="37" t="n">
        <v>1500</v>
      </c>
      <c r="K8" s="41">
        <f>I8-J8</f>
        <v/>
      </c>
      <c r="L8" s="36" t="n">
        <v>46086</v>
      </c>
      <c r="M8" s="42">
        <f>IF(I8=0,0,J8/I8)</f>
        <v/>
      </c>
      <c r="N8" s="11">
        <f>IF(J8&gt;=I8,"Uhradené",IF(J8&gt;0,"Čiastočne uhradené","Neuhradené"))</f>
        <v/>
      </c>
      <c r="O8" s="12" t="inlineStr">
        <is>
          <t>Doplatené vrátane úprav</t>
        </is>
      </c>
    </row>
    <row r="9">
      <c r="A9" s="3" t="n">
        <v>7</v>
      </c>
      <c r="B9" s="4" t="inlineStr">
        <is>
          <t>Výzdoba a zábava</t>
        </is>
      </c>
      <c r="C9" s="4" t="inlineStr">
        <is>
          <t>Zuzana Tóthová Flowers</t>
        </is>
      </c>
      <c r="D9" s="4" t="inlineStr">
        <is>
          <t>Trenčín</t>
        </is>
      </c>
      <c r="E9" s="36" t="n">
        <v>46275</v>
      </c>
      <c r="F9" s="6" t="n">
        <v>1</v>
      </c>
      <c r="G9" s="37" t="n">
        <v>850</v>
      </c>
      <c r="H9" s="38" t="n">
        <v>0.2</v>
      </c>
      <c r="I9" s="39">
        <f>F9*G9*(1+H9)</f>
        <v/>
      </c>
      <c r="J9" s="37" t="n">
        <v>0</v>
      </c>
      <c r="K9" s="39">
        <f>I9-J9</f>
        <v/>
      </c>
      <c r="L9" s="36" t="n">
        <v>46218</v>
      </c>
      <c r="M9" s="40">
        <f>IF(I9=0,0,J9/I9)</f>
        <v/>
      </c>
      <c r="N9" s="3">
        <f>IF(J9&gt;=I9,"Uhradené",IF(J9&gt;0,"Čiastočne uhradené","Neuhradené"))</f>
        <v/>
      </c>
      <c r="O9" s="4" t="inlineStr">
        <is>
          <t>Kytice a výzdoba sály</t>
        </is>
      </c>
    </row>
    <row r="10">
      <c r="A10" s="11" t="n">
        <v>8</v>
      </c>
      <c r="B10" s="12" t="inlineStr">
        <is>
          <t>Oblečenie a prstene</t>
        </is>
      </c>
      <c r="C10" s="12" t="inlineStr">
        <is>
          <t>Zlatníctvo Aurum</t>
        </is>
      </c>
      <c r="D10" s="12" t="inlineStr">
        <is>
          <t>Banská Bystrica</t>
        </is>
      </c>
      <c r="E10" s="36" t="n">
        <v>46235</v>
      </c>
      <c r="F10" s="6" t="n">
        <v>1</v>
      </c>
      <c r="G10" s="37" t="n">
        <v>1400</v>
      </c>
      <c r="H10" s="38" t="n">
        <v>0.2</v>
      </c>
      <c r="I10" s="41">
        <f>F10*G10*(1+H10)</f>
        <v/>
      </c>
      <c r="J10" s="37" t="n">
        <v>1680</v>
      </c>
      <c r="K10" s="41">
        <f>I10-J10</f>
        <v/>
      </c>
      <c r="L10" s="36" t="n">
        <v>46067</v>
      </c>
      <c r="M10" s="42">
        <f>IF(I10=0,0,J10/I10)</f>
        <v/>
      </c>
      <c r="N10" s="11">
        <f>IF(J10&gt;=I10,"Uhradené",IF(J10&gt;0,"Čiastočne uhradené","Neuhradené"))</f>
        <v/>
      </c>
      <c r="O10" s="12" t="inlineStr">
        <is>
          <t>Obrúčky uhradené v plnej výške</t>
        </is>
      </c>
    </row>
    <row r="11">
      <c r="A11" s="3" t="n">
        <v>9</v>
      </c>
      <c r="B11" s="4" t="inlineStr">
        <is>
          <t>Catering</t>
        </is>
      </c>
      <c r="C11" s="4" t="inlineStr">
        <is>
          <t>Cukráreň Sladký deň</t>
        </is>
      </c>
      <c r="D11" s="4" t="inlineStr">
        <is>
          <t>Martin</t>
        </is>
      </c>
      <c r="E11" s="36" t="n">
        <v>46275</v>
      </c>
      <c r="F11" s="6" t="n">
        <v>1</v>
      </c>
      <c r="G11" s="37" t="n">
        <v>480</v>
      </c>
      <c r="H11" s="38" t="n">
        <v>0.2</v>
      </c>
      <c r="I11" s="39">
        <f>F11*G11*(1+H11)</f>
        <v/>
      </c>
      <c r="J11" s="37" t="n">
        <v>200</v>
      </c>
      <c r="K11" s="39">
        <f>I11-J11</f>
        <v/>
      </c>
      <c r="L11" s="36" t="n">
        <v>46183</v>
      </c>
      <c r="M11" s="40">
        <f>IF(I11=0,0,J11/I11)</f>
        <v/>
      </c>
      <c r="N11" s="3">
        <f>IF(J11&gt;=I11,"Uhradené",IF(J11&gt;0,"Čiastočne uhradené","Neuhradené"))</f>
        <v/>
      </c>
      <c r="O11" s="4" t="inlineStr">
        <is>
          <t>Torta a sladký bar</t>
        </is>
      </c>
    </row>
    <row r="12">
      <c r="A12" s="11" t="n">
        <v>10</v>
      </c>
      <c r="B12" s="12" t="inlineStr">
        <is>
          <t>Výzdoba a zábava</t>
        </is>
      </c>
      <c r="C12" s="12" t="inlineStr">
        <is>
          <t>Eva Šimková Transport</t>
        </is>
      </c>
      <c r="D12" s="12" t="inlineStr">
        <is>
          <t>Poprad</t>
        </is>
      </c>
      <c r="E12" s="36" t="n">
        <v>46277</v>
      </c>
      <c r="F12" s="6" t="n">
        <v>2</v>
      </c>
      <c r="G12" s="37" t="n">
        <v>320</v>
      </c>
      <c r="H12" s="38" t="n">
        <v>0.2</v>
      </c>
      <c r="I12" s="41">
        <f>F12*G12*(1+H12)</f>
        <v/>
      </c>
      <c r="J12" s="37" t="n">
        <v>0</v>
      </c>
      <c r="K12" s="41">
        <f>I12-J12</f>
        <v/>
      </c>
      <c r="L12" s="36" t="n">
        <v>46235</v>
      </c>
      <c r="M12" s="42">
        <f>IF(I12=0,0,J12/I12)</f>
        <v/>
      </c>
      <c r="N12" s="11">
        <f>IF(J12&gt;=I12,"Uhradené",IF(J12&gt;0,"Čiastočne uhradené","Neuhradené"))</f>
        <v/>
      </c>
      <c r="O12" s="12" t="inlineStr">
        <is>
          <t>Dva autobusy pre hostí</t>
        </is>
      </c>
    </row>
  </sheetData>
  <mergeCells count="1">
    <mergeCell ref="A1:O1"/>
  </mergeCells>
  <conditionalFormatting sqref="N3:N12">
    <cfRule type="cellIs" priority="1" operator="equal" dxfId="0">
      <formula>"Uhradené"</formula>
    </cfRule>
    <cfRule type="cellIs" priority="2" operator="equal" dxfId="1">
      <formula>"Neuhradené"</formula>
    </cfRule>
  </conditionalFormatting>
  <conditionalFormatting sqref="K3:K12">
    <cfRule type="cellIs" priority="3" operator="lessThan" dxfId="1">
      <formula>0</formula>
    </cfRule>
    <cfRule type="cellIs" priority="4" operator="equal" dxfId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18" customWidth="1" min="5" max="5"/>
    <col width="15" customWidth="1" min="6" max="6"/>
    <col width="4" customWidth="1" min="7" max="7"/>
    <col width="22" customWidth="1" min="8" max="8"/>
    <col width="16" customWidth="1" min="9" max="9"/>
  </cols>
  <sheetData>
    <row r="1">
      <c r="A1" s="1" t="inlineStr">
        <is>
          <t>Prehľad svadobného rozpočtu 2026</t>
        </is>
      </c>
    </row>
    <row r="2">
      <c r="D2" s="15" t="inlineStr">
        <is>
          <t>Kategórie a limity</t>
        </is>
      </c>
    </row>
    <row r="3">
      <c r="A3" s="16" t="inlineStr">
        <is>
          <t>Celkový plánovaný rozpočet</t>
        </is>
      </c>
      <c r="B3" s="43">
        <f>SUM(Rozpočet!I3:I12)</f>
        <v/>
      </c>
      <c r="H3" s="2" t="inlineStr">
        <is>
          <t>Kategória</t>
        </is>
      </c>
      <c r="I3" s="2" t="inlineStr">
        <is>
          <t>Limit rozpočtu</t>
        </is>
      </c>
    </row>
    <row r="4">
      <c r="A4" s="18" t="inlineStr">
        <is>
          <t>Celkom uhradené</t>
        </is>
      </c>
      <c r="B4" s="44">
        <f>SUM(Rozpočet!J3:J12)</f>
        <v/>
      </c>
      <c r="H4" s="20" t="inlineStr">
        <is>
          <t>Miesto konania</t>
        </is>
      </c>
      <c r="I4" s="45" t="n">
        <v>3000</v>
      </c>
    </row>
    <row r="5">
      <c r="A5" s="16" t="inlineStr">
        <is>
          <t>Zostáva uhradiť</t>
        </is>
      </c>
      <c r="B5" s="43">
        <f>SUM(Rozpočet!K3:K12)</f>
        <v/>
      </c>
      <c r="H5" s="20" t="inlineStr">
        <is>
          <t>Catering</t>
        </is>
      </c>
      <c r="I5" s="45" t="n">
        <v>6000</v>
      </c>
    </row>
    <row r="6">
      <c r="A6" s="18" t="inlineStr">
        <is>
          <t>Priemerná hodnota položky</t>
        </is>
      </c>
      <c r="B6" s="44">
        <f>AVERAGE(Rozpočet!I3:I12)</f>
        <v/>
      </c>
      <c r="H6" s="20" t="inlineStr">
        <is>
          <t>Fotograf a video</t>
        </is>
      </c>
      <c r="I6" s="45" t="n">
        <v>2500</v>
      </c>
    </row>
    <row r="7">
      <c r="A7" s="16" t="inlineStr">
        <is>
          <t>Počet položiek</t>
        </is>
      </c>
      <c r="B7" s="22">
        <f>COUNTIF(Rozpočet!A3:A12,"&gt;0")</f>
        <v/>
      </c>
      <c r="H7" s="20" t="inlineStr">
        <is>
          <t>Oblečenie a prstene</t>
        </is>
      </c>
      <c r="I7" s="45" t="n">
        <v>3500</v>
      </c>
    </row>
    <row r="8">
      <c r="A8" s="18" t="inlineStr">
        <is>
          <t>Počet neuhradených položiek</t>
        </is>
      </c>
      <c r="B8" s="23">
        <f>COUNTIF(Rozpočet!N3:N12,"Neuhradené")</f>
        <v/>
      </c>
      <c r="H8" s="20" t="inlineStr">
        <is>
          <t>Výzdoba a zábava</t>
        </is>
      </c>
      <c r="I8" s="45" t="n">
        <v>2500</v>
      </c>
    </row>
    <row r="9">
      <c r="A9" s="16" t="inlineStr">
        <is>
          <t>Celkové percento úhrad</t>
        </is>
      </c>
      <c r="B9" s="46">
        <f>IF(B3=0,0,B4/B3)</f>
        <v/>
      </c>
    </row>
    <row r="10"/>
    <row r="11">
      <c r="A11" s="15" t="inlineStr">
        <is>
          <t>Súhrn podľa kategórií</t>
        </is>
      </c>
    </row>
    <row r="12">
      <c r="A12" s="2" t="inlineStr">
        <is>
          <t>Kategória</t>
        </is>
      </c>
      <c r="B12" s="2" t="inlineStr">
        <is>
          <t>Plánované</t>
        </is>
      </c>
      <c r="C12" s="2" t="inlineStr">
        <is>
          <t>Uhradené</t>
        </is>
      </c>
      <c r="D12" s="2" t="inlineStr">
        <is>
          <t>Limit</t>
        </is>
      </c>
      <c r="E12" s="2" t="inlineStr">
        <is>
          <t>Rozdiel voči limitu</t>
        </is>
      </c>
      <c r="F12" s="2" t="inlineStr">
        <is>
          <t>Využitie limitu</t>
        </is>
      </c>
    </row>
    <row r="13">
      <c r="A13" s="25" t="inlineStr">
        <is>
          <t>Miesto konania</t>
        </is>
      </c>
      <c r="B13" s="47">
        <f>SUMIF(Rozpočet!B:B,A13,Rozpočet!I:I)</f>
        <v/>
      </c>
      <c r="C13" s="47">
        <f>SUMIF(Rozpočet!B:B,A13,Rozpočet!J:J)</f>
        <v/>
      </c>
      <c r="D13" s="47">
        <f>IFERROR(VLOOKUP(A13,$H$4:$I$8,2,FALSE),0)</f>
        <v/>
      </c>
      <c r="E13" s="47">
        <f>D13-B13</f>
        <v/>
      </c>
      <c r="F13" s="48">
        <f>IF(D13=0,0,B13/D13)</f>
        <v/>
      </c>
    </row>
    <row r="14">
      <c r="A14" s="28" t="inlineStr">
        <is>
          <t>Catering</t>
        </is>
      </c>
      <c r="B14" s="49">
        <f>SUMIF(Rozpočet!B:B,A14,Rozpočet!I:I)</f>
        <v/>
      </c>
      <c r="C14" s="49">
        <f>SUMIF(Rozpočet!B:B,A14,Rozpočet!J:J)</f>
        <v/>
      </c>
      <c r="D14" s="49">
        <f>IFERROR(VLOOKUP(A14,$H$4:$I$8,2,FALSE),0)</f>
        <v/>
      </c>
      <c r="E14" s="49">
        <f>D14-B14</f>
        <v/>
      </c>
      <c r="F14" s="50">
        <f>IF(D14=0,0,B14/D14)</f>
        <v/>
      </c>
    </row>
    <row r="15">
      <c r="A15" s="25" t="inlineStr">
        <is>
          <t>Fotograf a video</t>
        </is>
      </c>
      <c r="B15" s="47">
        <f>SUMIF(Rozpočet!B:B,A15,Rozpočet!I:I)</f>
        <v/>
      </c>
      <c r="C15" s="47">
        <f>SUMIF(Rozpočet!B:B,A15,Rozpočet!J:J)</f>
        <v/>
      </c>
      <c r="D15" s="47">
        <f>IFERROR(VLOOKUP(A15,$H$4:$I$8,2,FALSE),0)</f>
        <v/>
      </c>
      <c r="E15" s="47">
        <f>D15-B15</f>
        <v/>
      </c>
      <c r="F15" s="48">
        <f>IF(D15=0,0,B15/D15)</f>
        <v/>
      </c>
    </row>
    <row r="16">
      <c r="A16" s="28" t="inlineStr">
        <is>
          <t>Oblečenie a prstene</t>
        </is>
      </c>
      <c r="B16" s="49">
        <f>SUMIF(Rozpočet!B:B,A16,Rozpočet!I:I)</f>
        <v/>
      </c>
      <c r="C16" s="49">
        <f>SUMIF(Rozpočet!B:B,A16,Rozpočet!J:J)</f>
        <v/>
      </c>
      <c r="D16" s="49">
        <f>IFERROR(VLOOKUP(A16,$H$4:$I$8,2,FALSE),0)</f>
        <v/>
      </c>
      <c r="E16" s="49">
        <f>D16-B16</f>
        <v/>
      </c>
      <c r="F16" s="50">
        <f>IF(D16=0,0,B16/D16)</f>
        <v/>
      </c>
    </row>
    <row r="17">
      <c r="A17" s="25" t="inlineStr">
        <is>
          <t>Výzdoba a zábava</t>
        </is>
      </c>
      <c r="B17" s="47">
        <f>SUMIF(Rozpočet!B:B,A17,Rozpočet!I:I)</f>
        <v/>
      </c>
      <c r="C17" s="47">
        <f>SUMIF(Rozpočet!B:B,A17,Rozpočet!J:J)</f>
        <v/>
      </c>
      <c r="D17" s="47">
        <f>IFERROR(VLOOKUP(A17,$H$4:$I$8,2,FALSE),0)</f>
        <v/>
      </c>
      <c r="E17" s="47">
        <f>D17-B17</f>
        <v/>
      </c>
      <c r="F17" s="48">
        <f>IF(D17=0,0,B17/D17)</f>
        <v/>
      </c>
    </row>
    <row r="18">
      <c r="A18" s="31" t="inlineStr">
        <is>
          <t>Spolu</t>
        </is>
      </c>
      <c r="B18" s="51">
        <f>SUM(B13:B17)</f>
        <v/>
      </c>
      <c r="C18" s="51">
        <f>SUM(C13:C17)</f>
        <v/>
      </c>
      <c r="D18" s="51">
        <f>SUM(D13:D17)</f>
        <v/>
      </c>
      <c r="E18" s="51">
        <f>SUM(E13:E17)</f>
        <v/>
      </c>
      <c r="F18" s="31" t="n"/>
    </row>
    <row r="19"/>
    <row r="20">
      <c r="A20" s="15" t="inlineStr">
        <is>
          <t>Plánované vs. uhradené (podľa položiek)</t>
        </is>
      </c>
    </row>
    <row r="21">
      <c r="A21" s="2" t="inlineStr">
        <is>
          <t>Položka</t>
        </is>
      </c>
      <c r="B21" s="2" t="inlineStr">
        <is>
          <t>Plánované</t>
        </is>
      </c>
      <c r="C21" s="2" t="inlineStr">
        <is>
          <t>Uhradené</t>
        </is>
      </c>
    </row>
    <row r="22">
      <c r="A22" s="20">
        <f>Rozpočet!C3</f>
        <v/>
      </c>
      <c r="B22" s="52">
        <f>Rozpočet!I3</f>
        <v/>
      </c>
      <c r="C22" s="52">
        <f>Rozpočet!J3</f>
        <v/>
      </c>
    </row>
    <row r="23">
      <c r="A23" s="20">
        <f>Rozpočet!C4</f>
        <v/>
      </c>
      <c r="B23" s="52">
        <f>Rozpočet!I4</f>
        <v/>
      </c>
      <c r="C23" s="52">
        <f>Rozpočet!J4</f>
        <v/>
      </c>
    </row>
    <row r="24">
      <c r="A24" s="20">
        <f>Rozpočet!C5</f>
        <v/>
      </c>
      <c r="B24" s="52">
        <f>Rozpočet!I5</f>
        <v/>
      </c>
      <c r="C24" s="52">
        <f>Rozpočet!J5</f>
        <v/>
      </c>
    </row>
    <row r="25">
      <c r="A25" s="20">
        <f>Rozpočet!C6</f>
        <v/>
      </c>
      <c r="B25" s="52">
        <f>Rozpočet!I6</f>
        <v/>
      </c>
      <c r="C25" s="52">
        <f>Rozpočet!J6</f>
        <v/>
      </c>
    </row>
    <row r="26">
      <c r="A26" s="20">
        <f>Rozpočet!C7</f>
        <v/>
      </c>
      <c r="B26" s="52">
        <f>Rozpočet!I7</f>
        <v/>
      </c>
      <c r="C26" s="52">
        <f>Rozpočet!J7</f>
        <v/>
      </c>
    </row>
    <row r="27">
      <c r="A27" s="20">
        <f>Rozpočet!C8</f>
        <v/>
      </c>
      <c r="B27" s="52">
        <f>Rozpočet!I8</f>
        <v/>
      </c>
      <c r="C27" s="52">
        <f>Rozpočet!J8</f>
        <v/>
      </c>
    </row>
    <row r="28">
      <c r="A28" s="20">
        <f>Rozpočet!C9</f>
        <v/>
      </c>
      <c r="B28" s="52">
        <f>Rozpočet!I9</f>
        <v/>
      </c>
      <c r="C28" s="52">
        <f>Rozpočet!J9</f>
        <v/>
      </c>
    </row>
    <row r="29">
      <c r="A29" s="20">
        <f>Rozpočet!C10</f>
        <v/>
      </c>
      <c r="B29" s="52">
        <f>Rozpočet!I10</f>
        <v/>
      </c>
      <c r="C29" s="52">
        <f>Rozpočet!J10</f>
        <v/>
      </c>
    </row>
    <row r="30">
      <c r="A30" s="20">
        <f>Rozpočet!C11</f>
        <v/>
      </c>
      <c r="B30" s="52">
        <f>Rozpočet!I11</f>
        <v/>
      </c>
      <c r="C30" s="52">
        <f>Rozpočet!J11</f>
        <v/>
      </c>
    </row>
    <row r="31">
      <c r="A31" s="20">
        <f>Rozpočet!C12</f>
        <v/>
      </c>
      <c r="B31" s="52">
        <f>Rozpočet!I12</f>
        <v/>
      </c>
      <c r="C31" s="52">
        <f>Rozpočet!J12</f>
        <v/>
      </c>
    </row>
  </sheetData>
  <mergeCells count="1">
    <mergeCell ref="A1:E1"/>
  </mergeCells>
  <conditionalFormatting sqref="E13:E17">
    <cfRule type="cellIs" priority="1" operator="lessThan" dxfId="1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10" customWidth="1" min="1" max="1"/>
    <col width="10" customWidth="1" min="2" max="2"/>
  </cols>
  <sheetData>
    <row r="1">
      <c r="A1" s="1" t="inlineStr">
        <is>
          <t>Návod na použitie svadobného rozpočtu</t>
        </is>
      </c>
    </row>
    <row r="2"/>
    <row r="3">
      <c r="A3" s="15" t="inlineStr">
        <is>
          <t>Hárok Rozpočet</t>
        </is>
      </c>
    </row>
    <row r="4">
      <c r="A4" s="34" t="inlineStr">
        <is>
          <t>1. Žlté bunky slúžia na zadávanie alebo úpravu údajov (množstvo, cena, DPH, úhrady, dátumy).</t>
        </is>
      </c>
    </row>
    <row r="5">
      <c r="A5" s="35" t="inlineStr">
        <is>
          <t>2. Stĺpce Plánovaný rozpočet, Zostáva uhradiť, Uhradené % a Stav sa počítajú automaticky – neprepisujte ich.</t>
        </is>
      </c>
    </row>
    <row r="6">
      <c r="A6" s="34" t="inlineStr">
        <is>
          <t>3. DPH nastavujte podľa faktúry dodávateľa; štandardná sadzba je 20 %, znížené sadzby môžu byť 10 % alebo 5 % podľa platných pravidiel.</t>
        </is>
      </c>
    </row>
    <row r="7">
      <c r="A7" s="35" t="inlineStr">
        <is>
          <t>4. Záporný zostatok v stĺpci Zostáva uhradiť znamená prekročenie plánovaného rozpočtu (zvýraznený červenou).</t>
        </is>
      </c>
    </row>
    <row r="8">
      <c r="A8" s="34" t="inlineStr">
        <is>
          <t>5. Údaje aktualizujte po každej zálohe alebo úhrade, aby stav rozpočtu zodpovedal skutočnosti.</t>
        </is>
      </c>
    </row>
    <row r="9">
      <c r="A9" s="15" t="inlineStr">
        <is>
          <t>Hárok Prehľad</t>
        </is>
      </c>
    </row>
    <row r="10">
      <c r="A10" s="34" t="inlineStr">
        <is>
          <t>1. Hárok Prehľad zobrazuje automatické súhrny: celkový rozpočet, uhradené sumy, zostatky a percento úhrad.</t>
        </is>
      </c>
    </row>
    <row r="11">
      <c r="A11" s="35" t="inlineStr">
        <is>
          <t>2. Tabuľka súhrnov podľa kategórií porovnáva plánované náklady s rozpočtovými limitmi (VLOOKUP + SUMIF).</t>
        </is>
      </c>
    </row>
    <row r="12">
      <c r="A12" s="34" t="inlineStr">
        <is>
          <t>3. Limity kategórií môžete upraviť v žltých bunkách vpravo hore.</t>
        </is>
      </c>
    </row>
    <row r="13">
      <c r="A13" s="35" t="inlineStr">
        <is>
          <t>4. Grafy zobrazujú plánované náklady podľa kategórie, podiely na rozpočte a porovnanie plánované vs. uhradené.</t>
        </is>
      </c>
    </row>
    <row r="14">
      <c r="A14" s="15" t="inlineStr">
        <is>
          <t>Ochrana údajov a kontakty</t>
        </is>
      </c>
    </row>
    <row r="15">
      <c r="A15" s="35" t="inlineStr">
        <is>
          <t>1. Pri spracovaní kontaktov dodávateľov dodržiavajte GDPR a používajte len nevyhnutné osobné údaje.</t>
        </is>
      </c>
    </row>
    <row r="16">
      <c r="A16" s="34" t="inlineStr">
        <is>
          <t>2. Súbor s rozpočtom uchovávajte na bezpečnom mieste a zdieľajte ho len so zúčastnenými osobami.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2026-08-01T19:22:42Z</dcterms:created>
  <dcterms:modified xmlns:dcterms="http://purl.org/dc/terms/" xmlns:xsi="http://www.w3.org/2001/XMLSchema-instance" xsi:type="dcterms:W3CDTF">2026-08-01T19:22:42Z</dcterms:modified>
</cp:coreProperties>
</file>