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zdové údaje" sheetId="1" state="visible" r:id="rId1"/>
    <sheet xmlns:r="http://schemas.openxmlformats.org/officeDocument/2006/relationships" name="Sadzby a parametre" sheetId="2" state="visible" r:id="rId2"/>
    <sheet xmlns:r="http://schemas.openxmlformats.org/officeDocument/2006/relationships" name="Výpočet mzdy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 ##0.00 &quot;€&quot;"/>
    <numFmt numFmtId="165" formatCode="DD.MM.YYYY"/>
    <numFmt numFmtId="166" formatCode="0.0&quot;%&quot;"/>
  </numFmts>
  <fonts count="10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b val="1"/>
      <sz val="10"/>
    </font>
    <font>
      <b val="1"/>
      <color rgb="00FFFFFF"/>
      <sz val="10"/>
    </font>
    <font>
      <b val="1"/>
    </font>
    <font>
      <b val="1"/>
      <color rgb="00FFFFFF"/>
    </font>
    <font>
      <b val="1"/>
      <color rgb="00FFFFFF"/>
      <sz val="13"/>
    </font>
    <font>
      <b val="1"/>
      <color rgb="00166534"/>
    </font>
    <font>
      <i val="1"/>
      <color rgb="00DC2626"/>
      <sz val="10"/>
    </font>
  </fonts>
  <fills count="11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F766E"/>
      </patternFill>
    </fill>
    <fill>
      <patternFill patternType="solid">
        <fgColor rgb="00DCFCE7"/>
      </patternFill>
    </fill>
    <fill>
      <patternFill patternType="solid">
        <fgColor rgb="0014B8A6"/>
      </patternFill>
    </fill>
    <fill>
      <patternFill patternType="solid">
        <fgColor rgb="00F0FDFA"/>
      </patternFill>
    </fill>
    <fill>
      <patternFill patternType="solid">
        <fgColor rgb="00FEF2F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right" vertical="center"/>
    </xf>
    <xf numFmtId="3" fontId="0" fillId="4" borderId="1" applyAlignment="1" pivotButton="0" quotePrefix="0" xfId="0">
      <alignment horizontal="center" vertical="center"/>
    </xf>
    <xf numFmtId="165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0" fontId="0" fillId="6" borderId="1" pivotButton="0" quotePrefix="0" xfId="0"/>
    <xf numFmtId="164" fontId="6" fillId="6" borderId="1" applyAlignment="1" pivotButton="0" quotePrefix="0" xfId="0">
      <alignment horizontal="right" vertical="center"/>
    </xf>
    <xf numFmtId="3" fontId="6" fillId="6" borderId="1" applyAlignment="1" pivotButton="0" quotePrefix="0" xfId="0">
      <alignment horizontal="center" vertical="center"/>
    </xf>
    <xf numFmtId="0" fontId="7" fillId="2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166" fontId="0" fillId="4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/>
    </xf>
    <xf numFmtId="164" fontId="0" fillId="3" borderId="1" applyAlignment="1" pivotButton="0" quotePrefix="0" xfId="0">
      <alignment horizontal="right" vertical="center"/>
    </xf>
    <xf numFmtId="164" fontId="0" fillId="7" borderId="1" applyAlignment="1" pivotButton="0" quotePrefix="0" xfId="0">
      <alignment horizontal="right" vertical="center"/>
    </xf>
    <xf numFmtId="164" fontId="8" fillId="7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center" vertical="center"/>
    </xf>
    <xf numFmtId="164" fontId="6" fillId="8" borderId="1" applyAlignment="1" pivotButton="0" quotePrefix="0" xfId="0">
      <alignment horizontal="right" vertical="center"/>
    </xf>
    <xf numFmtId="0" fontId="6" fillId="8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9" borderId="1" applyAlignment="1" pivotButton="0" quotePrefix="0" xfId="0">
      <alignment horizontal="left" vertical="center" wrapText="1"/>
    </xf>
    <xf numFmtId="0" fontId="9" fillId="10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  <xf numFmtId="166" fontId="0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Čistá mzda zamestnancov – jún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'Výpočet mzdy'!K2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65F46"/>
              </a:solidFill>
              <a:prstDash val="solid"/>
            </a:ln>
          </spPr>
          <cat>
            <numRef>
              <f>'Výpočet mzdy'!$A$3:$A$12</f>
            </numRef>
          </cat>
          <val>
            <numRef>
              <f>'Výpočet mzdy'!$K$3:$K$12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Zamestnanec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Čistá mzda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Hrubá mzda vs Čistá mzda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'Výpočet mzdy'!B2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'Výpočet mzdy'!$A$3:$A$12</f>
            </numRef>
          </cat>
          <val>
            <numRef>
              <f>'Výpočet mzdy'!$B$3:$B$12</f>
            </numRef>
          </val>
        </ser>
        <ser>
          <idx val="1"/>
          <order val="1"/>
          <tx>
            <strRef>
              <f>'Výpočet mzdy'!C2</f>
            </strRef>
          </tx>
          <spPr>
            <a:solidFill xmlns:a="http://schemas.openxmlformats.org/drawingml/2006/main">
              <a:srgbClr val="0EA5E9"/>
            </a:solidFill>
            <a:ln xmlns:a="http://schemas.openxmlformats.org/drawingml/2006/main">
              <a:prstDash val="solid"/>
            </a:ln>
          </spPr>
          <cat>
            <numRef>
              <f>'Výpočet mzdy'!$A$3:$A$12</f>
            </numRef>
          </cat>
          <val>
            <numRef>
              <f>'Výpočet mzdy'!$C$3:$C$12</f>
            </numRef>
          </val>
        </ser>
        <ser>
          <idx val="2"/>
          <order val="2"/>
          <tx>
            <strRef>
              <f>'Výpočet mzdy'!K2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val>
            <numRef>
              <f>'Výpočet mzdy'!$K$3:$K$12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Zamestnanec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1008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32</row>
      <rowOff>0</rowOff>
    </from>
    <ext cx="1008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8" customWidth="1" min="2" max="2"/>
    <col width="24" customWidth="1" min="3" max="3"/>
    <col width="18" customWidth="1" min="4" max="4"/>
    <col width="16" customWidth="1" min="5" max="5"/>
    <col width="14" customWidth="1" min="6" max="6"/>
    <col width="18" customWidth="1" min="7" max="7"/>
    <col width="20" customWidth="1" min="8" max="8"/>
    <col width="22" customWidth="1" min="9" max="9"/>
    <col width="14" customWidth="1" min="10" max="10"/>
    <col width="14" customWidth="1" min="11" max="11"/>
    <col width="14" customWidth="1" min="12" max="12"/>
    <col width="18" customWidth="1" min="13" max="13"/>
    <col width="16" customWidth="1" min="14" max="14"/>
  </cols>
  <sheetData>
    <row r="1" ht="30" customHeight="1">
      <c r="A1" s="1" t="inlineStr">
        <is>
          <t>Mzdové údaje zamestnancov – jún 2026</t>
        </is>
      </c>
    </row>
    <row r="2" ht="28" customHeight="1">
      <c r="A2" s="2" t="inlineStr">
        <is>
          <t>Meno a priezvisko</t>
        </is>
      </c>
      <c r="B2" s="2" t="inlineStr">
        <is>
          <t>Mesto</t>
        </is>
      </c>
      <c r="C2" s="2" t="inlineStr">
        <is>
          <t>Pozícia</t>
        </is>
      </c>
      <c r="D2" s="2" t="inlineStr">
        <is>
          <t>Typ úväzku</t>
        </is>
      </c>
      <c r="E2" s="2" t="inlineStr">
        <is>
          <t>Hrubá mzda (€)</t>
        </is>
      </c>
      <c r="F2" s="2" t="inlineStr">
        <is>
          <t>Prémie (€)</t>
        </is>
      </c>
      <c r="G2" s="2" t="inlineStr">
        <is>
          <t>Odpracované dni</t>
        </is>
      </c>
      <c r="H2" s="2" t="inlineStr">
        <is>
          <t>Neprítomnosť (dni)</t>
        </is>
      </c>
      <c r="I2" s="2" t="inlineStr">
        <is>
          <t>Zrážky – exekúcia (€)</t>
        </is>
      </c>
      <c r="J2" s="2" t="inlineStr">
        <is>
          <t>Nástup</t>
        </is>
      </c>
      <c r="K2" s="2" t="inlineStr">
        <is>
          <t>Počet detí</t>
        </is>
      </c>
      <c r="L2" s="2" t="inlineStr">
        <is>
          <t>Rodinný stav</t>
        </is>
      </c>
      <c r="M2" s="2" t="inlineStr">
        <is>
          <t>IČO zamestnávateľa</t>
        </is>
      </c>
      <c r="N2" s="2" t="inlineStr">
        <is>
          <t>Stredisko</t>
        </is>
      </c>
    </row>
    <row r="3">
      <c r="A3" s="3" t="inlineStr">
        <is>
          <t>Ján Novák</t>
        </is>
      </c>
      <c r="B3" s="3" t="inlineStr">
        <is>
          <t>Bratislava</t>
        </is>
      </c>
      <c r="C3" s="3" t="inlineStr">
        <is>
          <t>Účtovník</t>
        </is>
      </c>
      <c r="D3" s="3" t="inlineStr">
        <is>
          <t>plný úväzok</t>
        </is>
      </c>
      <c r="E3" s="4" t="n">
        <v>1650</v>
      </c>
      <c r="F3" s="4" t="n">
        <v>120</v>
      </c>
      <c r="G3" s="5" t="n">
        <v>21</v>
      </c>
      <c r="H3" s="5" t="n">
        <v>1</v>
      </c>
      <c r="I3" s="4" t="n">
        <v>0</v>
      </c>
      <c r="J3" s="28" t="n">
        <v>46027</v>
      </c>
      <c r="K3" s="5" t="n">
        <v>2</v>
      </c>
      <c r="L3" s="3" t="inlineStr">
        <is>
          <t>ženatý</t>
        </is>
      </c>
      <c r="M3" s="3" t="inlineStr">
        <is>
          <t>12345678</t>
        </is>
      </c>
      <c r="N3" s="3" t="inlineStr">
        <is>
          <t>Administratíva</t>
        </is>
      </c>
    </row>
    <row r="4">
      <c r="A4" s="7" t="inlineStr">
        <is>
          <t>Mária Kováčová</t>
        </is>
      </c>
      <c r="B4" s="7" t="inlineStr">
        <is>
          <t>Košice</t>
        </is>
      </c>
      <c r="C4" s="7" t="inlineStr">
        <is>
          <t>Personalistka</t>
        </is>
      </c>
      <c r="D4" s="7" t="inlineStr">
        <is>
          <t>plný úväzok</t>
        </is>
      </c>
      <c r="E4" s="4" t="n">
        <v>1820</v>
      </c>
      <c r="F4" s="4" t="n">
        <v>150</v>
      </c>
      <c r="G4" s="5" t="n">
        <v>20</v>
      </c>
      <c r="H4" s="5" t="n">
        <v>0</v>
      </c>
      <c r="I4" s="4" t="n">
        <v>25</v>
      </c>
      <c r="J4" s="29" t="n">
        <v>46065</v>
      </c>
      <c r="K4" s="5" t="n">
        <v>1</v>
      </c>
      <c r="L4" s="7" t="inlineStr">
        <is>
          <t>vydatá</t>
        </is>
      </c>
      <c r="M4" s="7" t="inlineStr">
        <is>
          <t>87654321</t>
        </is>
      </c>
      <c r="N4" s="7" t="inlineStr">
        <is>
          <t>HR</t>
        </is>
      </c>
    </row>
    <row r="5">
      <c r="A5" s="3" t="inlineStr">
        <is>
          <t>Peter Horváth</t>
        </is>
      </c>
      <c r="B5" s="3" t="inlineStr">
        <is>
          <t>Žilina</t>
        </is>
      </c>
      <c r="C5" s="3" t="inlineStr">
        <is>
          <t>Operátor výroby</t>
        </is>
      </c>
      <c r="D5" s="3" t="inlineStr">
        <is>
          <t>smena</t>
        </is>
      </c>
      <c r="E5" s="4" t="n">
        <v>1300</v>
      </c>
      <c r="F5" s="4" t="n">
        <v>80</v>
      </c>
      <c r="G5" s="5" t="n">
        <v>22</v>
      </c>
      <c r="H5" s="5" t="n">
        <v>2</v>
      </c>
      <c r="I5" s="4" t="n">
        <v>0</v>
      </c>
      <c r="J5" s="28" t="n">
        <v>46084</v>
      </c>
      <c r="K5" s="5" t="n">
        <v>3</v>
      </c>
      <c r="L5" s="3" t="inlineStr">
        <is>
          <t>ženatý</t>
        </is>
      </c>
      <c r="M5" s="3" t="inlineStr">
        <is>
          <t>11223344</t>
        </is>
      </c>
      <c r="N5" s="3" t="inlineStr">
        <is>
          <t>Výroba</t>
        </is>
      </c>
    </row>
    <row r="6">
      <c r="A6" s="7" t="inlineStr">
        <is>
          <t>Zuzana Tóthová</t>
        </is>
      </c>
      <c r="B6" s="7" t="inlineStr">
        <is>
          <t>Nitra</t>
        </is>
      </c>
      <c r="C6" s="7" t="inlineStr">
        <is>
          <t>Recepčná</t>
        </is>
      </c>
      <c r="D6" s="7" t="inlineStr">
        <is>
          <t>skrátený úväzok</t>
        </is>
      </c>
      <c r="E6" s="4" t="n">
        <v>980</v>
      </c>
      <c r="F6" s="4" t="n">
        <v>50</v>
      </c>
      <c r="G6" s="5" t="n">
        <v>19</v>
      </c>
      <c r="H6" s="5" t="n">
        <v>1</v>
      </c>
      <c r="I6" s="4" t="n">
        <v>0</v>
      </c>
      <c r="J6" s="29" t="n">
        <v>46130</v>
      </c>
      <c r="K6" s="5" t="n">
        <v>0</v>
      </c>
      <c r="L6" s="7" t="inlineStr">
        <is>
          <t>slobodná</t>
        </is>
      </c>
      <c r="M6" s="7" t="inlineStr">
        <is>
          <t>55667788</t>
        </is>
      </c>
      <c r="N6" s="7" t="inlineStr">
        <is>
          <t>Front office</t>
        </is>
      </c>
    </row>
    <row r="7">
      <c r="A7" s="3" t="inlineStr">
        <is>
          <t>Martin Baláž</t>
        </is>
      </c>
      <c r="B7" s="3" t="inlineStr">
        <is>
          <t>Prešov</t>
        </is>
      </c>
      <c r="C7" s="3" t="inlineStr">
        <is>
          <t>Technik</t>
        </is>
      </c>
      <c r="D7" s="3" t="inlineStr">
        <is>
          <t>plný úväzok</t>
        </is>
      </c>
      <c r="E7" s="4" t="n">
        <v>1540</v>
      </c>
      <c r="F7" s="4" t="n">
        <v>100</v>
      </c>
      <c r="G7" s="5" t="n">
        <v>21</v>
      </c>
      <c r="H7" s="5" t="n">
        <v>0</v>
      </c>
      <c r="I7" s="4" t="n">
        <v>40</v>
      </c>
      <c r="J7" s="28" t="n">
        <v>46029</v>
      </c>
      <c r="K7" s="5" t="n">
        <v>2</v>
      </c>
      <c r="L7" s="3" t="inlineStr">
        <is>
          <t>ženatý</t>
        </is>
      </c>
      <c r="M7" s="3" t="inlineStr">
        <is>
          <t>99887766</t>
        </is>
      </c>
      <c r="N7" s="3" t="inlineStr">
        <is>
          <t>Servis</t>
        </is>
      </c>
    </row>
    <row r="8">
      <c r="A8" s="7" t="inlineStr">
        <is>
          <t>Katarína Hudáková</t>
        </is>
      </c>
      <c r="B8" s="7" t="inlineStr">
        <is>
          <t>Banská Bystrica</t>
        </is>
      </c>
      <c r="C8" s="7" t="inlineStr">
        <is>
          <t>Administratíva</t>
        </is>
      </c>
      <c r="D8" s="7" t="inlineStr">
        <is>
          <t>plný úväzok</t>
        </is>
      </c>
      <c r="E8" s="4" t="n">
        <v>1430</v>
      </c>
      <c r="F8" s="4" t="n">
        <v>90</v>
      </c>
      <c r="G8" s="5" t="n">
        <v>20</v>
      </c>
      <c r="H8" s="5" t="n">
        <v>1</v>
      </c>
      <c r="I8" s="4" t="n">
        <v>0</v>
      </c>
      <c r="J8" s="29" t="n">
        <v>46075</v>
      </c>
      <c r="K8" s="5" t="n">
        <v>1</v>
      </c>
      <c r="L8" s="7" t="inlineStr">
        <is>
          <t>vydatá</t>
        </is>
      </c>
      <c r="M8" s="7" t="inlineStr">
        <is>
          <t>33445566</t>
        </is>
      </c>
      <c r="N8" s="7" t="inlineStr">
        <is>
          <t>Back office</t>
        </is>
      </c>
    </row>
    <row r="9">
      <c r="A9" s="3" t="inlineStr">
        <is>
          <t>Lukáš Varga</t>
        </is>
      </c>
      <c r="B9" s="3" t="inlineStr">
        <is>
          <t>Trnava</t>
        </is>
      </c>
      <c r="C9" s="3" t="inlineStr">
        <is>
          <t>Obchodník</t>
        </is>
      </c>
      <c r="D9" s="3" t="inlineStr">
        <is>
          <t>plný úväzok</t>
        </is>
      </c>
      <c r="E9" s="4" t="n">
        <v>1600</v>
      </c>
      <c r="F9" s="4" t="n">
        <v>300</v>
      </c>
      <c r="G9" s="5" t="n">
        <v>21</v>
      </c>
      <c r="H9" s="5" t="n">
        <v>0</v>
      </c>
      <c r="I9" s="4" t="n">
        <v>0</v>
      </c>
      <c r="J9" s="28" t="n">
        <v>46090</v>
      </c>
      <c r="K9" s="5" t="n">
        <v>2</v>
      </c>
      <c r="L9" s="3" t="inlineStr">
        <is>
          <t>ženatý</t>
        </is>
      </c>
      <c r="M9" s="3" t="inlineStr">
        <is>
          <t>22113344</t>
        </is>
      </c>
      <c r="N9" s="3" t="inlineStr">
        <is>
          <t>Predaj</t>
        </is>
      </c>
    </row>
    <row r="10">
      <c r="A10" s="7" t="inlineStr">
        <is>
          <t>Eva Šimková</t>
        </is>
      </c>
      <c r="B10" s="7" t="inlineStr">
        <is>
          <t>Trenčín</t>
        </is>
      </c>
      <c r="C10" s="7" t="inlineStr">
        <is>
          <t>Marketing špecialistka</t>
        </is>
      </c>
      <c r="D10" s="7" t="inlineStr">
        <is>
          <t>plný úväzok</t>
        </is>
      </c>
      <c r="E10" s="4" t="n">
        <v>1750</v>
      </c>
      <c r="F10" s="4" t="n">
        <v>200</v>
      </c>
      <c r="G10" s="5" t="n">
        <v>20</v>
      </c>
      <c r="H10" s="5" t="n">
        <v>1</v>
      </c>
      <c r="I10" s="4" t="n">
        <v>15</v>
      </c>
      <c r="J10" s="29" t="n">
        <v>46126</v>
      </c>
      <c r="K10" s="5" t="n">
        <v>1</v>
      </c>
      <c r="L10" s="7" t="inlineStr">
        <is>
          <t>slobodná</t>
        </is>
      </c>
      <c r="M10" s="7" t="inlineStr">
        <is>
          <t>66778899</t>
        </is>
      </c>
      <c r="N10" s="7" t="inlineStr">
        <is>
          <t>Marketing</t>
        </is>
      </c>
    </row>
    <row r="11">
      <c r="A11" s="3" t="inlineStr">
        <is>
          <t>Tomáš Krajčovič</t>
        </is>
      </c>
      <c r="B11" s="3" t="inlineStr">
        <is>
          <t>Martin</t>
        </is>
      </c>
      <c r="C11" s="3" t="inlineStr">
        <is>
          <t>Skladník</t>
        </is>
      </c>
      <c r="D11" s="3" t="inlineStr">
        <is>
          <t>smena</t>
        </is>
      </c>
      <c r="E11" s="4" t="n">
        <v>1220</v>
      </c>
      <c r="F11" s="4" t="n">
        <v>60</v>
      </c>
      <c r="G11" s="5" t="n">
        <v>22</v>
      </c>
      <c r="H11" s="5" t="n">
        <v>2</v>
      </c>
      <c r="I11" s="4" t="n">
        <v>0</v>
      </c>
      <c r="J11" s="28" t="n">
        <v>46047</v>
      </c>
      <c r="K11" s="5" t="n">
        <v>4</v>
      </c>
      <c r="L11" s="3" t="inlineStr">
        <is>
          <t>ženatý</t>
        </is>
      </c>
      <c r="M11" s="3" t="inlineStr">
        <is>
          <t>44556677</t>
        </is>
      </c>
      <c r="N11" s="3" t="inlineStr">
        <is>
          <t>Logistika</t>
        </is>
      </c>
    </row>
    <row r="12">
      <c r="A12" s="7" t="inlineStr">
        <is>
          <t>Lenka Bieliková</t>
        </is>
      </c>
      <c r="B12" s="7" t="inlineStr">
        <is>
          <t>Poprad</t>
        </is>
      </c>
      <c r="C12" s="7" t="inlineStr">
        <is>
          <t>HR asistentka</t>
        </is>
      </c>
      <c r="D12" s="7" t="inlineStr">
        <is>
          <t>plný úväzok</t>
        </is>
      </c>
      <c r="E12" s="4" t="n">
        <v>1480</v>
      </c>
      <c r="F12" s="4" t="n">
        <v>110</v>
      </c>
      <c r="G12" s="5" t="n">
        <v>21</v>
      </c>
      <c r="H12" s="5" t="n">
        <v>0</v>
      </c>
      <c r="I12" s="4" t="n">
        <v>20</v>
      </c>
      <c r="J12" s="29" t="n">
        <v>46064</v>
      </c>
      <c r="K12" s="5" t="n">
        <v>1</v>
      </c>
      <c r="L12" s="7" t="inlineStr">
        <is>
          <t>vydatá</t>
        </is>
      </c>
      <c r="M12" s="7" t="inlineStr">
        <is>
          <t>77889900</t>
        </is>
      </c>
      <c r="N12" s="7" t="inlineStr">
        <is>
          <t>HR</t>
        </is>
      </c>
    </row>
    <row r="13">
      <c r="A13" s="9" t="inlineStr">
        <is>
          <t>SÚČTY / PRIEMERY</t>
        </is>
      </c>
      <c r="B13" s="10" t="n"/>
      <c r="C13" s="10" t="n"/>
      <c r="D13" s="10" t="n"/>
      <c r="E13" s="11">
        <f>SUM(E3:E12)</f>
        <v/>
      </c>
      <c r="F13" s="11">
        <f>SUM(F3:F12)</f>
        <v/>
      </c>
      <c r="G13" s="12">
        <f>AVERAGE(G3:G12)</f>
        <v/>
      </c>
      <c r="H13" s="12">
        <f>AVERAGE(H3:H12)</f>
        <v/>
      </c>
      <c r="I13" s="11">
        <f>SUM(I3:I12)</f>
        <v/>
      </c>
      <c r="J13" s="10" t="n"/>
      <c r="K13" s="12">
        <f>AVERAGE(K3:K12)</f>
        <v/>
      </c>
      <c r="L13" s="10" t="n"/>
      <c r="M13" s="10" t="n"/>
      <c r="N13" s="10" t="n"/>
    </row>
  </sheetData>
  <mergeCells count="1">
    <mergeCell ref="A1:N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 ht="28" customHeight="1">
      <c r="A1" s="13" t="inlineStr">
        <is>
          <t>Sadzby a parametre – jún 2026</t>
        </is>
      </c>
    </row>
    <row r="2" ht="24" customHeight="1">
      <c r="A2" s="2" t="inlineStr">
        <is>
          <t>Parameter</t>
        </is>
      </c>
      <c r="B2" s="2" t="inlineStr">
        <is>
          <t>Hodnota</t>
        </is>
      </c>
      <c r="C2" s="2" t="inlineStr">
        <is>
          <t>Popis</t>
        </is>
      </c>
    </row>
    <row r="3">
      <c r="A3" s="14" t="inlineStr">
        <is>
          <t>Sociálne odvody zamestnanec</t>
        </is>
      </c>
      <c r="B3" s="30" t="n">
        <v>9.4</v>
      </c>
      <c r="C3" s="3" t="inlineStr">
        <is>
          <t>Sadzba 9,4 % z hrubej mzdy</t>
        </is>
      </c>
    </row>
    <row r="4">
      <c r="A4" s="16" t="inlineStr">
        <is>
          <t>Zdravotné odvody zamestnanec</t>
        </is>
      </c>
      <c r="B4" s="30" t="n">
        <v>4</v>
      </c>
      <c r="C4" s="7" t="inlineStr">
        <is>
          <t>Sadzba 4,0 % z hrubej mzdy</t>
        </is>
      </c>
    </row>
    <row r="5">
      <c r="A5" s="14" t="inlineStr">
        <is>
          <t>Daň z príjmu</t>
        </is>
      </c>
      <c r="B5" s="30" t="n">
        <v>19</v>
      </c>
      <c r="C5" s="3" t="inlineStr">
        <is>
          <t>Sadzba 19 % zo základu dane</t>
        </is>
      </c>
    </row>
    <row r="6">
      <c r="A6" s="16" t="inlineStr">
        <is>
          <t>Daňový bonus – 1 dieťa</t>
        </is>
      </c>
      <c r="B6" s="17" t="n">
        <v>140</v>
      </c>
      <c r="C6" s="7" t="inlineStr">
        <is>
          <t>Mesačný bonus na 1 dieťa v €</t>
        </is>
      </c>
    </row>
    <row r="7">
      <c r="A7" s="14" t="inlineStr">
        <is>
          <t>Daňový bonus – 2 a viac detí</t>
        </is>
      </c>
      <c r="B7" s="17" t="n">
        <v>180</v>
      </c>
      <c r="C7" s="3" t="inlineStr">
        <is>
          <t>Mesačný bonus za každé ďalšie dieťa v €</t>
        </is>
      </c>
    </row>
    <row r="8">
      <c r="A8" s="16" t="inlineStr">
        <is>
          <t>Odvody zamestnávateľa (zjednod.)</t>
        </is>
      </c>
      <c r="B8" s="30" t="n">
        <v>35.2</v>
      </c>
      <c r="C8" s="7" t="inlineStr">
        <is>
          <t>35,2 % z hrubej mzdy – náklad firmy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xSplit="1" ySplit="2" topLeftCell="B3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18" customWidth="1" min="4" max="4"/>
    <col width="22" customWidth="1" min="5" max="5"/>
    <col width="22" customWidth="1" min="6" max="6"/>
    <col width="16" customWidth="1" min="7" max="7"/>
    <col width="22" customWidth="1" min="8" max="8"/>
    <col width="16" customWidth="1" min="9" max="9"/>
    <col width="18" customWidth="1" min="10" max="10"/>
    <col width="16" customWidth="1" min="11" max="11"/>
    <col width="24" customWidth="1" min="12" max="12"/>
  </cols>
  <sheetData>
    <row r="1" ht="30" customHeight="1">
      <c r="A1" s="1" t="inlineStr">
        <is>
          <t>Výpočet čistej mzdy – jún 2026</t>
        </is>
      </c>
    </row>
    <row r="2" ht="50" customHeight="1">
      <c r="A2" s="2" t="inlineStr">
        <is>
          <t>Meno a priezvisko</t>
        </is>
      </c>
      <c r="B2" s="2" t="inlineStr">
        <is>
          <t>Hrubá mzda (€)</t>
        </is>
      </c>
      <c r="C2" s="2" t="inlineStr">
        <is>
          <t>Prémie (€)</t>
        </is>
      </c>
      <c r="D2" s="2" t="inlineStr">
        <is>
          <t>Základ pre odvody (€)</t>
        </is>
      </c>
      <c r="E2" s="2" t="inlineStr">
        <is>
          <t>Soc. odvody zam. 9,4 % (€)</t>
        </is>
      </c>
      <c r="F2" s="2" t="inlineStr">
        <is>
          <t>Zdrav. odvody zam. 4 % (€)</t>
        </is>
      </c>
      <c r="G2" s="2" t="inlineStr">
        <is>
          <t>Základ dane (€)</t>
        </is>
      </c>
      <c r="H2" s="2" t="inlineStr">
        <is>
          <t>Preddavok na daň 19 % (€)</t>
        </is>
      </c>
      <c r="I2" s="2" t="inlineStr">
        <is>
          <t>Daňový bonus (€)</t>
        </is>
      </c>
      <c r="J2" s="2" t="inlineStr">
        <is>
          <t>Zrážky exekúcia (€)</t>
        </is>
      </c>
      <c r="K2" s="2" t="inlineStr">
        <is>
          <t>Čistá mzda (€)</t>
        </is>
      </c>
      <c r="L2" s="2" t="inlineStr">
        <is>
          <t>Náklad zamestnávateľa (€)</t>
        </is>
      </c>
    </row>
    <row r="3">
      <c r="A3" s="3" t="inlineStr">
        <is>
          <t>Ján Novák</t>
        </is>
      </c>
      <c r="B3" s="18">
        <f>'Mzdové údaje'!E3</f>
        <v/>
      </c>
      <c r="C3" s="18">
        <f>'Mzdové údaje'!F3</f>
        <v/>
      </c>
      <c r="D3" s="18">
        <f>B3+C3</f>
        <v/>
      </c>
      <c r="E3" s="18">
        <f>ROUND(D3*IFERROR(VLOOKUP("Sociálne odvody zamestnanec",'Sadzby a parametre'!A:B,2,0),9.4)/100,2)</f>
        <v/>
      </c>
      <c r="F3" s="18">
        <f>ROUND(D3*IFERROR(VLOOKUP("Zdravotné odvody zamestnanec",'Sadzby a parametre'!A:B,2,0),4)/100,2)</f>
        <v/>
      </c>
      <c r="G3" s="18">
        <f>MAX(0,D3-E3-F3)</f>
        <v/>
      </c>
      <c r="H3" s="18">
        <f>ROUND(MAX(0,G3*IFERROR(VLOOKUP("Daň z príjmu",'Sadzby a parametre'!A:B,2,0),19)/100),2)</f>
        <v/>
      </c>
      <c r="I3" s="19">
        <f>IF('Mzdové údaje'!K3=0,0,IF('Mzdové údaje'!K3=1,IFERROR(VLOOKUP("Daňový bonus – 1 dieťa",'Sadzby a parametre'!A:B,2,0),140),IFERROR(VLOOKUP("Daňový bonus – 1 dieťa",'Sadzby a parametre'!A:B,2,0),140)+('Mzdové údaje'!K3-1)*IFERROR(VLOOKUP("Daňový bonus – 2 a viac detí",'Sadzby a parametre'!A:B,2,0),180)))</f>
        <v/>
      </c>
      <c r="J3" s="18">
        <f>'Mzdové údaje'!I3</f>
        <v/>
      </c>
      <c r="K3" s="20">
        <f>MAX(0,B3+C3-E3-F3-H3+I3-J3)</f>
        <v/>
      </c>
      <c r="L3" s="18">
        <f>ROUND((B3+C3)*(1+IFERROR(VLOOKUP("Odvody zamestnávateľa (zjednod.)",'Sadzby a parametre'!A:B,2,0),35.2)/100),2)</f>
        <v/>
      </c>
    </row>
    <row r="4">
      <c r="A4" s="7" t="inlineStr">
        <is>
          <t>Mária Kováčová</t>
        </is>
      </c>
      <c r="B4" s="21">
        <f>'Mzdové údaje'!E4</f>
        <v/>
      </c>
      <c r="C4" s="21">
        <f>'Mzdové údaje'!F4</f>
        <v/>
      </c>
      <c r="D4" s="21">
        <f>B4+C4</f>
        <v/>
      </c>
      <c r="E4" s="21">
        <f>ROUND(D4*IFERROR(VLOOKUP("Sociálne odvody zamestnanec",'Sadzby a parametre'!A:B,2,0),9.4)/100,2)</f>
        <v/>
      </c>
      <c r="F4" s="21">
        <f>ROUND(D4*IFERROR(VLOOKUP("Zdravotné odvody zamestnanec",'Sadzby a parametre'!A:B,2,0),4)/100,2)</f>
        <v/>
      </c>
      <c r="G4" s="21">
        <f>MAX(0,D4-E4-F4)</f>
        <v/>
      </c>
      <c r="H4" s="21">
        <f>ROUND(MAX(0,G4*IFERROR(VLOOKUP("Daň z príjmu",'Sadzby a parametre'!A:B,2,0),19)/100),2)</f>
        <v/>
      </c>
      <c r="I4" s="19">
        <f>IF('Mzdové údaje'!K4=0,0,IF('Mzdové údaje'!K4=1,IFERROR(VLOOKUP("Daňový bonus – 1 dieťa",'Sadzby a parametre'!A:B,2,0),140),IFERROR(VLOOKUP("Daňový bonus – 1 dieťa",'Sadzby a parametre'!A:B,2,0),140)+('Mzdové údaje'!K4-1)*IFERROR(VLOOKUP("Daňový bonus – 2 a viac detí",'Sadzby a parametre'!A:B,2,0),180)))</f>
        <v/>
      </c>
      <c r="J4" s="21">
        <f>'Mzdové údaje'!I4</f>
        <v/>
      </c>
      <c r="K4" s="20">
        <f>MAX(0,B4+C4-E4-F4-H4+I4-J4)</f>
        <v/>
      </c>
      <c r="L4" s="21">
        <f>ROUND((B4+C4)*(1+IFERROR(VLOOKUP("Odvody zamestnávateľa (zjednod.)",'Sadzby a parametre'!A:B,2,0),35.2)/100),2)</f>
        <v/>
      </c>
    </row>
    <row r="5">
      <c r="A5" s="3" t="inlineStr">
        <is>
          <t>Peter Horváth</t>
        </is>
      </c>
      <c r="B5" s="18">
        <f>'Mzdové údaje'!E5</f>
        <v/>
      </c>
      <c r="C5" s="18">
        <f>'Mzdové údaje'!F5</f>
        <v/>
      </c>
      <c r="D5" s="18">
        <f>B5+C5</f>
        <v/>
      </c>
      <c r="E5" s="18">
        <f>ROUND(D5*IFERROR(VLOOKUP("Sociálne odvody zamestnanec",'Sadzby a parametre'!A:B,2,0),9.4)/100,2)</f>
        <v/>
      </c>
      <c r="F5" s="18">
        <f>ROUND(D5*IFERROR(VLOOKUP("Zdravotné odvody zamestnanec",'Sadzby a parametre'!A:B,2,0),4)/100,2)</f>
        <v/>
      </c>
      <c r="G5" s="18">
        <f>MAX(0,D5-E5-F5)</f>
        <v/>
      </c>
      <c r="H5" s="18">
        <f>ROUND(MAX(0,G5*IFERROR(VLOOKUP("Daň z príjmu",'Sadzby a parametre'!A:B,2,0),19)/100),2)</f>
        <v/>
      </c>
      <c r="I5" s="19">
        <f>IF('Mzdové údaje'!K5=0,0,IF('Mzdové údaje'!K5=1,IFERROR(VLOOKUP("Daňový bonus – 1 dieťa",'Sadzby a parametre'!A:B,2,0),140),IFERROR(VLOOKUP("Daňový bonus – 1 dieťa",'Sadzby a parametre'!A:B,2,0),140)+('Mzdové údaje'!K5-1)*IFERROR(VLOOKUP("Daňový bonus – 2 a viac detí",'Sadzby a parametre'!A:B,2,0),180)))</f>
        <v/>
      </c>
      <c r="J5" s="18">
        <f>'Mzdové údaje'!I5</f>
        <v/>
      </c>
      <c r="K5" s="20">
        <f>MAX(0,B5+C5-E5-F5-H5+I5-J5)</f>
        <v/>
      </c>
      <c r="L5" s="18">
        <f>ROUND((B5+C5)*(1+IFERROR(VLOOKUP("Odvody zamestnávateľa (zjednod.)",'Sadzby a parametre'!A:B,2,0),35.2)/100),2)</f>
        <v/>
      </c>
    </row>
    <row r="6">
      <c r="A6" s="7" t="inlineStr">
        <is>
          <t>Zuzana Tóthová</t>
        </is>
      </c>
      <c r="B6" s="21">
        <f>'Mzdové údaje'!E6</f>
        <v/>
      </c>
      <c r="C6" s="21">
        <f>'Mzdové údaje'!F6</f>
        <v/>
      </c>
      <c r="D6" s="21">
        <f>B6+C6</f>
        <v/>
      </c>
      <c r="E6" s="21">
        <f>ROUND(D6*IFERROR(VLOOKUP("Sociálne odvody zamestnanec",'Sadzby a parametre'!A:B,2,0),9.4)/100,2)</f>
        <v/>
      </c>
      <c r="F6" s="21">
        <f>ROUND(D6*IFERROR(VLOOKUP("Zdravotné odvody zamestnanec",'Sadzby a parametre'!A:B,2,0),4)/100,2)</f>
        <v/>
      </c>
      <c r="G6" s="21">
        <f>MAX(0,D6-E6-F6)</f>
        <v/>
      </c>
      <c r="H6" s="21">
        <f>ROUND(MAX(0,G6*IFERROR(VLOOKUP("Daň z príjmu",'Sadzby a parametre'!A:B,2,0),19)/100),2)</f>
        <v/>
      </c>
      <c r="I6" s="19">
        <f>IF('Mzdové údaje'!K6=0,0,IF('Mzdové údaje'!K6=1,IFERROR(VLOOKUP("Daňový bonus – 1 dieťa",'Sadzby a parametre'!A:B,2,0),140),IFERROR(VLOOKUP("Daňový bonus – 1 dieťa",'Sadzby a parametre'!A:B,2,0),140)+('Mzdové údaje'!K6-1)*IFERROR(VLOOKUP("Daňový bonus – 2 a viac detí",'Sadzby a parametre'!A:B,2,0),180)))</f>
        <v/>
      </c>
      <c r="J6" s="21">
        <f>'Mzdové údaje'!I6</f>
        <v/>
      </c>
      <c r="K6" s="20">
        <f>MAX(0,B6+C6-E6-F6-H6+I6-J6)</f>
        <v/>
      </c>
      <c r="L6" s="21">
        <f>ROUND((B6+C6)*(1+IFERROR(VLOOKUP("Odvody zamestnávateľa (zjednod.)",'Sadzby a parametre'!A:B,2,0),35.2)/100),2)</f>
        <v/>
      </c>
    </row>
    <row r="7">
      <c r="A7" s="3" t="inlineStr">
        <is>
          <t>Martin Baláž</t>
        </is>
      </c>
      <c r="B7" s="18">
        <f>'Mzdové údaje'!E7</f>
        <v/>
      </c>
      <c r="C7" s="18">
        <f>'Mzdové údaje'!F7</f>
        <v/>
      </c>
      <c r="D7" s="18">
        <f>B7+C7</f>
        <v/>
      </c>
      <c r="E7" s="18">
        <f>ROUND(D7*IFERROR(VLOOKUP("Sociálne odvody zamestnanec",'Sadzby a parametre'!A:B,2,0),9.4)/100,2)</f>
        <v/>
      </c>
      <c r="F7" s="18">
        <f>ROUND(D7*IFERROR(VLOOKUP("Zdravotné odvody zamestnanec",'Sadzby a parametre'!A:B,2,0),4)/100,2)</f>
        <v/>
      </c>
      <c r="G7" s="18">
        <f>MAX(0,D7-E7-F7)</f>
        <v/>
      </c>
      <c r="H7" s="18">
        <f>ROUND(MAX(0,G7*IFERROR(VLOOKUP("Daň z príjmu",'Sadzby a parametre'!A:B,2,0),19)/100),2)</f>
        <v/>
      </c>
      <c r="I7" s="19">
        <f>IF('Mzdové údaje'!K7=0,0,IF('Mzdové údaje'!K7=1,IFERROR(VLOOKUP("Daňový bonus – 1 dieťa",'Sadzby a parametre'!A:B,2,0),140),IFERROR(VLOOKUP("Daňový bonus – 1 dieťa",'Sadzby a parametre'!A:B,2,0),140)+('Mzdové údaje'!K7-1)*IFERROR(VLOOKUP("Daňový bonus – 2 a viac detí",'Sadzby a parametre'!A:B,2,0),180)))</f>
        <v/>
      </c>
      <c r="J7" s="18">
        <f>'Mzdové údaje'!I7</f>
        <v/>
      </c>
      <c r="K7" s="20">
        <f>MAX(0,B7+C7-E7-F7-H7+I7-J7)</f>
        <v/>
      </c>
      <c r="L7" s="18">
        <f>ROUND((B7+C7)*(1+IFERROR(VLOOKUP("Odvody zamestnávateľa (zjednod.)",'Sadzby a parametre'!A:B,2,0),35.2)/100),2)</f>
        <v/>
      </c>
    </row>
    <row r="8">
      <c r="A8" s="7" t="inlineStr">
        <is>
          <t>Katarína Hudáková</t>
        </is>
      </c>
      <c r="B8" s="21">
        <f>'Mzdové údaje'!E8</f>
        <v/>
      </c>
      <c r="C8" s="21">
        <f>'Mzdové údaje'!F8</f>
        <v/>
      </c>
      <c r="D8" s="21">
        <f>B8+C8</f>
        <v/>
      </c>
      <c r="E8" s="21">
        <f>ROUND(D8*IFERROR(VLOOKUP("Sociálne odvody zamestnanec",'Sadzby a parametre'!A:B,2,0),9.4)/100,2)</f>
        <v/>
      </c>
      <c r="F8" s="21">
        <f>ROUND(D8*IFERROR(VLOOKUP("Zdravotné odvody zamestnanec",'Sadzby a parametre'!A:B,2,0),4)/100,2)</f>
        <v/>
      </c>
      <c r="G8" s="21">
        <f>MAX(0,D8-E8-F8)</f>
        <v/>
      </c>
      <c r="H8" s="21">
        <f>ROUND(MAX(0,G8*IFERROR(VLOOKUP("Daň z príjmu",'Sadzby a parametre'!A:B,2,0),19)/100),2)</f>
        <v/>
      </c>
      <c r="I8" s="19">
        <f>IF('Mzdové údaje'!K8=0,0,IF('Mzdové údaje'!K8=1,IFERROR(VLOOKUP("Daňový bonus – 1 dieťa",'Sadzby a parametre'!A:B,2,0),140),IFERROR(VLOOKUP("Daňový bonus – 1 dieťa",'Sadzby a parametre'!A:B,2,0),140)+('Mzdové údaje'!K8-1)*IFERROR(VLOOKUP("Daňový bonus – 2 a viac detí",'Sadzby a parametre'!A:B,2,0),180)))</f>
        <v/>
      </c>
      <c r="J8" s="21">
        <f>'Mzdové údaje'!I8</f>
        <v/>
      </c>
      <c r="K8" s="20">
        <f>MAX(0,B8+C8-E8-F8-H8+I8-J8)</f>
        <v/>
      </c>
      <c r="L8" s="21">
        <f>ROUND((B8+C8)*(1+IFERROR(VLOOKUP("Odvody zamestnávateľa (zjednod.)",'Sadzby a parametre'!A:B,2,0),35.2)/100),2)</f>
        <v/>
      </c>
    </row>
    <row r="9">
      <c r="A9" s="3" t="inlineStr">
        <is>
          <t>Lukáš Varga</t>
        </is>
      </c>
      <c r="B9" s="18">
        <f>'Mzdové údaje'!E9</f>
        <v/>
      </c>
      <c r="C9" s="18">
        <f>'Mzdové údaje'!F9</f>
        <v/>
      </c>
      <c r="D9" s="18">
        <f>B9+C9</f>
        <v/>
      </c>
      <c r="E9" s="18">
        <f>ROUND(D9*IFERROR(VLOOKUP("Sociálne odvody zamestnanec",'Sadzby a parametre'!A:B,2,0),9.4)/100,2)</f>
        <v/>
      </c>
      <c r="F9" s="18">
        <f>ROUND(D9*IFERROR(VLOOKUP("Zdravotné odvody zamestnanec",'Sadzby a parametre'!A:B,2,0),4)/100,2)</f>
        <v/>
      </c>
      <c r="G9" s="18">
        <f>MAX(0,D9-E9-F9)</f>
        <v/>
      </c>
      <c r="H9" s="18">
        <f>ROUND(MAX(0,G9*IFERROR(VLOOKUP("Daň z príjmu",'Sadzby a parametre'!A:B,2,0),19)/100),2)</f>
        <v/>
      </c>
      <c r="I9" s="19">
        <f>IF('Mzdové údaje'!K9=0,0,IF('Mzdové údaje'!K9=1,IFERROR(VLOOKUP("Daňový bonus – 1 dieťa",'Sadzby a parametre'!A:B,2,0),140),IFERROR(VLOOKUP("Daňový bonus – 1 dieťa",'Sadzby a parametre'!A:B,2,0),140)+('Mzdové údaje'!K9-1)*IFERROR(VLOOKUP("Daňový bonus – 2 a viac detí",'Sadzby a parametre'!A:B,2,0),180)))</f>
        <v/>
      </c>
      <c r="J9" s="18">
        <f>'Mzdové údaje'!I9</f>
        <v/>
      </c>
      <c r="K9" s="20">
        <f>MAX(0,B9+C9-E9-F9-H9+I9-J9)</f>
        <v/>
      </c>
      <c r="L9" s="18">
        <f>ROUND((B9+C9)*(1+IFERROR(VLOOKUP("Odvody zamestnávateľa (zjednod.)",'Sadzby a parametre'!A:B,2,0),35.2)/100),2)</f>
        <v/>
      </c>
    </row>
    <row r="10">
      <c r="A10" s="7" t="inlineStr">
        <is>
          <t>Eva Šimková</t>
        </is>
      </c>
      <c r="B10" s="21">
        <f>'Mzdové údaje'!E10</f>
        <v/>
      </c>
      <c r="C10" s="21">
        <f>'Mzdové údaje'!F10</f>
        <v/>
      </c>
      <c r="D10" s="21">
        <f>B10+C10</f>
        <v/>
      </c>
      <c r="E10" s="21">
        <f>ROUND(D10*IFERROR(VLOOKUP("Sociálne odvody zamestnanec",'Sadzby a parametre'!A:B,2,0),9.4)/100,2)</f>
        <v/>
      </c>
      <c r="F10" s="21">
        <f>ROUND(D10*IFERROR(VLOOKUP("Zdravotné odvody zamestnanec",'Sadzby a parametre'!A:B,2,0),4)/100,2)</f>
        <v/>
      </c>
      <c r="G10" s="21">
        <f>MAX(0,D10-E10-F10)</f>
        <v/>
      </c>
      <c r="H10" s="21">
        <f>ROUND(MAX(0,G10*IFERROR(VLOOKUP("Daň z príjmu",'Sadzby a parametre'!A:B,2,0),19)/100),2)</f>
        <v/>
      </c>
      <c r="I10" s="19">
        <f>IF('Mzdové údaje'!K10=0,0,IF('Mzdové údaje'!K10=1,IFERROR(VLOOKUP("Daňový bonus – 1 dieťa",'Sadzby a parametre'!A:B,2,0),140),IFERROR(VLOOKUP("Daňový bonus – 1 dieťa",'Sadzby a parametre'!A:B,2,0),140)+('Mzdové údaje'!K10-1)*IFERROR(VLOOKUP("Daňový bonus – 2 a viac detí",'Sadzby a parametre'!A:B,2,0),180)))</f>
        <v/>
      </c>
      <c r="J10" s="21">
        <f>'Mzdové údaje'!I10</f>
        <v/>
      </c>
      <c r="K10" s="20">
        <f>MAX(0,B10+C10-E10-F10-H10+I10-J10)</f>
        <v/>
      </c>
      <c r="L10" s="21">
        <f>ROUND((B10+C10)*(1+IFERROR(VLOOKUP("Odvody zamestnávateľa (zjednod.)",'Sadzby a parametre'!A:B,2,0),35.2)/100),2)</f>
        <v/>
      </c>
    </row>
    <row r="11">
      <c r="A11" s="3" t="inlineStr">
        <is>
          <t>Tomáš Krajčovič</t>
        </is>
      </c>
      <c r="B11" s="18">
        <f>'Mzdové údaje'!E11</f>
        <v/>
      </c>
      <c r="C11" s="18">
        <f>'Mzdové údaje'!F11</f>
        <v/>
      </c>
      <c r="D11" s="18">
        <f>B11+C11</f>
        <v/>
      </c>
      <c r="E11" s="18">
        <f>ROUND(D11*IFERROR(VLOOKUP("Sociálne odvody zamestnanec",'Sadzby a parametre'!A:B,2,0),9.4)/100,2)</f>
        <v/>
      </c>
      <c r="F11" s="18">
        <f>ROUND(D11*IFERROR(VLOOKUP("Zdravotné odvody zamestnanec",'Sadzby a parametre'!A:B,2,0),4)/100,2)</f>
        <v/>
      </c>
      <c r="G11" s="18">
        <f>MAX(0,D11-E11-F11)</f>
        <v/>
      </c>
      <c r="H11" s="18">
        <f>ROUND(MAX(0,G11*IFERROR(VLOOKUP("Daň z príjmu",'Sadzby a parametre'!A:B,2,0),19)/100),2)</f>
        <v/>
      </c>
      <c r="I11" s="19">
        <f>IF('Mzdové údaje'!K11=0,0,IF('Mzdové údaje'!K11=1,IFERROR(VLOOKUP("Daňový bonus – 1 dieťa",'Sadzby a parametre'!A:B,2,0),140),IFERROR(VLOOKUP("Daňový bonus – 1 dieťa",'Sadzby a parametre'!A:B,2,0),140)+('Mzdové údaje'!K11-1)*IFERROR(VLOOKUP("Daňový bonus – 2 a viac detí",'Sadzby a parametre'!A:B,2,0),180)))</f>
        <v/>
      </c>
      <c r="J11" s="18">
        <f>'Mzdové údaje'!I11</f>
        <v/>
      </c>
      <c r="K11" s="20">
        <f>MAX(0,B11+C11-E11-F11-H11+I11-J11)</f>
        <v/>
      </c>
      <c r="L11" s="18">
        <f>ROUND((B11+C11)*(1+IFERROR(VLOOKUP("Odvody zamestnávateľa (zjednod.)",'Sadzby a parametre'!A:B,2,0),35.2)/100),2)</f>
        <v/>
      </c>
    </row>
    <row r="12">
      <c r="A12" s="7" t="inlineStr">
        <is>
          <t>Lenka Bieliková</t>
        </is>
      </c>
      <c r="B12" s="21">
        <f>'Mzdové údaje'!E12</f>
        <v/>
      </c>
      <c r="C12" s="21">
        <f>'Mzdové údaje'!F12</f>
        <v/>
      </c>
      <c r="D12" s="21">
        <f>B12+C12</f>
        <v/>
      </c>
      <c r="E12" s="21">
        <f>ROUND(D12*IFERROR(VLOOKUP("Sociálne odvody zamestnanec",'Sadzby a parametre'!A:B,2,0),9.4)/100,2)</f>
        <v/>
      </c>
      <c r="F12" s="21">
        <f>ROUND(D12*IFERROR(VLOOKUP("Zdravotné odvody zamestnanec",'Sadzby a parametre'!A:B,2,0),4)/100,2)</f>
        <v/>
      </c>
      <c r="G12" s="21">
        <f>MAX(0,D12-E12-F12)</f>
        <v/>
      </c>
      <c r="H12" s="21">
        <f>ROUND(MAX(0,G12*IFERROR(VLOOKUP("Daň z príjmu",'Sadzby a parametre'!A:B,2,0),19)/100),2)</f>
        <v/>
      </c>
      <c r="I12" s="19">
        <f>IF('Mzdové údaje'!K12=0,0,IF('Mzdové údaje'!K12=1,IFERROR(VLOOKUP("Daňový bonus – 1 dieťa",'Sadzby a parametre'!A:B,2,0),140),IFERROR(VLOOKUP("Daňový bonus – 1 dieťa",'Sadzby a parametre'!A:B,2,0),140)+('Mzdové údaje'!K12-1)*IFERROR(VLOOKUP("Daňový bonus – 2 a viac detí",'Sadzby a parametre'!A:B,2,0),180)))</f>
        <v/>
      </c>
      <c r="J12" s="21">
        <f>'Mzdové údaje'!I12</f>
        <v/>
      </c>
      <c r="K12" s="20">
        <f>MAX(0,B12+C12-E12-F12-H12+I12-J12)</f>
        <v/>
      </c>
      <c r="L12" s="21">
        <f>ROUND((B12+C12)*(1+IFERROR(VLOOKUP("Odvody zamestnávateľa (zjednod.)",'Sadzby a parametre'!A:B,2,0),35.2)/100),2)</f>
        <v/>
      </c>
    </row>
    <row r="13">
      <c r="A13" s="9" t="inlineStr">
        <is>
          <t>CELKOM</t>
        </is>
      </c>
      <c r="B13" s="11">
        <f>SUM(B3:B12)</f>
        <v/>
      </c>
      <c r="C13" s="11">
        <f>SUM(C3:C12)</f>
        <v/>
      </c>
      <c r="D13" s="11">
        <f>SUM(D3:D12)</f>
        <v/>
      </c>
      <c r="E13" s="11">
        <f>SUM(E3:E12)</f>
        <v/>
      </c>
      <c r="F13" s="11">
        <f>SUM(F3:F12)</f>
        <v/>
      </c>
      <c r="G13" s="11">
        <f>SUM(G3:G12)</f>
        <v/>
      </c>
      <c r="H13" s="11">
        <f>SUM(H3:H12)</f>
        <v/>
      </c>
      <c r="I13" s="11">
        <f>SUM(I3:I12)</f>
        <v/>
      </c>
      <c r="J13" s="11">
        <f>SUM(J3:J12)</f>
        <v/>
      </c>
      <c r="K13" s="11">
        <f>SUM(K3:K12)</f>
        <v/>
      </c>
      <c r="L13" s="11">
        <f>SUM(L3:L12)</f>
        <v/>
      </c>
    </row>
    <row r="14">
      <c r="A14" s="22" t="inlineStr">
        <is>
          <t>PRIEMER</t>
        </is>
      </c>
      <c r="B14" s="23">
        <f>IFERROR(AVERAGE(B3:B12),0)</f>
        <v/>
      </c>
      <c r="C14" s="23">
        <f>IFERROR(AVERAGE(C3:C12),0)</f>
        <v/>
      </c>
      <c r="D14" s="23">
        <f>IFERROR(AVERAGE(D3:D12),0)</f>
        <v/>
      </c>
      <c r="E14" s="23">
        <f>IFERROR(AVERAGE(E3:E12),0)</f>
        <v/>
      </c>
      <c r="F14" s="23">
        <f>IFERROR(AVERAGE(F3:F12),0)</f>
        <v/>
      </c>
      <c r="G14" s="23">
        <f>IFERROR(AVERAGE(G3:G12),0)</f>
        <v/>
      </c>
      <c r="H14" s="23">
        <f>IFERROR(AVERAGE(H3:H12),0)</f>
        <v/>
      </c>
      <c r="I14" s="23">
        <f>IFERROR(AVERAGE(I3:I12),0)</f>
        <v/>
      </c>
      <c r="J14" s="23">
        <f>IFERROR(AVERAGE(J3:J12),0)</f>
        <v/>
      </c>
      <c r="K14" s="23">
        <f>IFERROR(AVERAGE(K3:K12),0)</f>
        <v/>
      </c>
      <c r="L14" s="23">
        <f>IFERROR(AVERAGE(L3:L12),0)</f>
        <v/>
      </c>
    </row>
  </sheetData>
  <mergeCells count="1"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8"/>
  <sheetViews>
    <sheetView workbookViewId="0">
      <selection activeCell="A1" sqref="A1"/>
    </sheetView>
  </sheetViews>
  <sheetFormatPr baseColWidth="8" defaultRowHeight="15"/>
  <cols>
    <col width="22" customWidth="1" min="1" max="1"/>
    <col width="24" customWidth="1" min="2" max="2"/>
    <col width="58" customWidth="1" min="3" max="3"/>
    <col width="30" customWidth="1" min="4" max="4"/>
  </cols>
  <sheetData>
    <row r="1" ht="32" customHeight="1">
      <c r="A1" s="1" t="inlineStr">
        <is>
          <t>Návod na používanie – Výpočet mzdy Excel vzor pre SR</t>
        </is>
      </c>
    </row>
    <row r="2">
      <c r="A2" s="24" t="inlineStr">
        <is>
          <t>HÁROK</t>
        </is>
      </c>
      <c r="B2" s="24" t="inlineStr">
        <is>
          <t>STĹPEC / SEKCIA</t>
        </is>
      </c>
      <c r="C2" s="24" t="inlineStr">
        <is>
          <t>POPIS</t>
        </is>
      </c>
      <c r="D2" s="24" t="inlineStr">
        <is>
          <t>POZNÁMKA</t>
        </is>
      </c>
    </row>
    <row r="3" ht="36" customHeight="1">
      <c r="A3" s="25" t="inlineStr">
        <is>
          <t>Mzdové údaje</t>
        </is>
      </c>
      <c r="B3" s="25" t="inlineStr">
        <is>
          <t>Stĺpce A–D</t>
        </is>
      </c>
      <c r="C3" s="25" t="inlineStr">
        <is>
          <t>Základné identifikačné údaje zamestnanca: meno, mesto, pozícia, typ úväzku.</t>
        </is>
      </c>
      <c r="D3" s="25" t="inlineStr">
        <is>
          <t>Vyplňte ručne.</t>
        </is>
      </c>
    </row>
    <row r="4" ht="36" customHeight="1">
      <c r="A4" s="26" t="inlineStr">
        <is>
          <t>Mzdové údaje</t>
        </is>
      </c>
      <c r="B4" s="26" t="inlineStr">
        <is>
          <t>Stĺpce E–F</t>
        </is>
      </c>
      <c r="C4" s="26" t="inlineStr">
        <is>
          <t>Hrubá mzda a prémie v eurách za daný mesiac.</t>
        </is>
      </c>
      <c r="D4" s="26" t="inlineStr">
        <is>
          <t>Žlté bunky = vstupné.</t>
        </is>
      </c>
    </row>
    <row r="5" ht="36" customHeight="1">
      <c r="A5" s="25" t="inlineStr">
        <is>
          <t>Mzdové údaje</t>
        </is>
      </c>
      <c r="B5" s="25" t="inlineStr">
        <is>
          <t>Stĺpce G–H</t>
        </is>
      </c>
      <c r="C5" s="25" t="inlineStr">
        <is>
          <t>Odpracované a chýbajúce dni v mesiaci.</t>
        </is>
      </c>
      <c r="D5" s="25" t="inlineStr">
        <is>
          <t>Max. pracovné dni: 22.</t>
        </is>
      </c>
    </row>
    <row r="6" ht="36" customHeight="1">
      <c r="A6" s="26" t="inlineStr">
        <is>
          <t>Mzdové údaje</t>
        </is>
      </c>
      <c r="B6" s="26" t="inlineStr">
        <is>
          <t>Stĺpec I</t>
        </is>
      </c>
      <c r="C6" s="26" t="inlineStr">
        <is>
          <t>Zrážky z exekúcie v eurách (ak nie je, zadajte 0).</t>
        </is>
      </c>
      <c r="D6" s="26" t="inlineStr">
        <is>
          <t>Povinné pole.</t>
        </is>
      </c>
    </row>
    <row r="7" ht="36" customHeight="1">
      <c r="A7" s="25" t="inlineStr">
        <is>
          <t>Mzdové údaje</t>
        </is>
      </c>
      <c r="B7" s="25" t="inlineStr">
        <is>
          <t>Stĺpce J–L</t>
        </is>
      </c>
      <c r="C7" s="25" t="inlineStr">
        <is>
          <t>Dátum nástupu, počet detí, rodinný stav.</t>
        </is>
      </c>
      <c r="D7" s="25" t="inlineStr">
        <is>
          <t>Dátum vo formáte DD.MM.YYYY.</t>
        </is>
      </c>
    </row>
    <row r="8" ht="36" customHeight="1">
      <c r="A8" s="26" t="inlineStr">
        <is>
          <t>Mzdové údaje</t>
        </is>
      </c>
      <c r="B8" s="26" t="inlineStr">
        <is>
          <t>Stĺpce M–N</t>
        </is>
      </c>
      <c r="C8" s="26" t="inlineStr">
        <is>
          <t>IČO zamestnávateľa a pracovné stredisko.</t>
        </is>
      </c>
      <c r="D8" s="26" t="inlineStr">
        <is>
          <t>Len informatívne.</t>
        </is>
      </c>
    </row>
    <row r="9" ht="36" customHeight="1">
      <c r="A9" s="25" t="inlineStr">
        <is>
          <t>Výpočet mzdy</t>
        </is>
      </c>
      <c r="B9" s="25" t="inlineStr">
        <is>
          <t>Stĺpce B–D</t>
        </is>
      </c>
      <c r="C9" s="25" t="inlineStr">
        <is>
          <t>Hrubá mzda, prémie a základ pre odvody načítané z hárku Mzdové údaje.</t>
        </is>
      </c>
      <c r="D9" s="25" t="inlineStr">
        <is>
          <t>Automaticky.</t>
        </is>
      </c>
    </row>
    <row r="10" ht="36" customHeight="1">
      <c r="A10" s="26" t="inlineStr">
        <is>
          <t>Výpočet mzdy</t>
        </is>
      </c>
      <c r="B10" s="26" t="inlineStr">
        <is>
          <t>Stĺpce E–F</t>
        </is>
      </c>
      <c r="C10" s="26" t="inlineStr">
        <is>
          <t>Sociálne (9,4 %) a zdravotné (4 %) odvody zamestnanca z hrubej mzdy.</t>
        </is>
      </c>
      <c r="D10" s="26" t="inlineStr">
        <is>
          <t>Vzorec s VLOOKUP.</t>
        </is>
      </c>
    </row>
    <row r="11" ht="36" customHeight="1">
      <c r="A11" s="25" t="inlineStr">
        <is>
          <t>Výpočet mzdy</t>
        </is>
      </c>
      <c r="B11" s="25" t="inlineStr">
        <is>
          <t>Stĺpce G–H</t>
        </is>
      </c>
      <c r="C11" s="25" t="inlineStr">
        <is>
          <t>Základ dane a preddavok 19 % – zjednodušený model.</t>
        </is>
      </c>
      <c r="D11" s="25" t="inlineStr">
        <is>
          <t>Bez nezdaniteľného základu.</t>
        </is>
      </c>
    </row>
    <row r="12" ht="36" customHeight="1">
      <c r="A12" s="26" t="inlineStr">
        <is>
          <t>Výpočet mzdy</t>
        </is>
      </c>
      <c r="B12" s="26" t="inlineStr">
        <is>
          <t>Stĺpec I</t>
        </is>
      </c>
      <c r="C12" s="26" t="inlineStr">
        <is>
          <t>Daňový bonus: 140 € za 1 dieťa, 180 € za každé ďalšie.</t>
        </is>
      </c>
      <c r="D12" s="26" t="inlineStr">
        <is>
          <t>Podľa počtu detí.</t>
        </is>
      </c>
    </row>
    <row r="13" ht="36" customHeight="1">
      <c r="A13" s="25" t="inlineStr">
        <is>
          <t>Výpočet mzdy</t>
        </is>
      </c>
      <c r="B13" s="25" t="inlineStr">
        <is>
          <t>Stĺpec K</t>
        </is>
      </c>
      <c r="C13" s="25" t="inlineStr">
        <is>
          <t>Výsledná čistá mzda zamestnanca po všetkých zrážkach a bonusoch.</t>
        </is>
      </c>
      <c r="D13" s="25" t="inlineStr">
        <is>
          <t>Zelené bunky.</t>
        </is>
      </c>
    </row>
    <row r="14" ht="36" customHeight="1">
      <c r="A14" s="26" t="inlineStr">
        <is>
          <t>Výpočet mzdy</t>
        </is>
      </c>
      <c r="B14" s="26" t="inlineStr">
        <is>
          <t>Stĺpec L</t>
        </is>
      </c>
      <c r="C14" s="26" t="inlineStr">
        <is>
          <t>Celkový náklad zamestnávateľa = (hrubá + prémie) × 1,352.</t>
        </is>
      </c>
      <c r="D14" s="26" t="inlineStr">
        <is>
          <t>Zjednodušený model.</t>
        </is>
      </c>
    </row>
    <row r="15" ht="36" customHeight="1">
      <c r="A15" s="25" t="inlineStr">
        <is>
          <t>Sadzby a parametre</t>
        </is>
      </c>
      <c r="B15" s="25" t="inlineStr">
        <is>
          <t>Stĺpce A–C</t>
        </is>
      </c>
      <c r="C15" s="25" t="inlineStr">
        <is>
          <t>Centrálna tabuľka sadzieb. Zmeňte tu hodnotu – vzorce sa automaticky aktualizujú.</t>
        </is>
      </c>
      <c r="D15" s="25" t="inlineStr">
        <is>
          <t>Napríklad: daň 21 %.</t>
        </is>
      </c>
    </row>
    <row r="16" ht="36" customHeight="1">
      <c r="A16" s="26" t="inlineStr">
        <is>
          <t>Návod</t>
        </is>
      </c>
      <c r="B16" s="26" t="inlineStr">
        <is>
          <t>Celý hárok</t>
        </is>
      </c>
      <c r="C16" s="26" t="inlineStr">
        <is>
          <t>Tento prehľadový hárok vysvetľuje štruktúru zošita.</t>
        </is>
      </c>
      <c r="D16" s="26" t="inlineStr">
        <is>
          <t>Nemeňte ho.</t>
        </is>
      </c>
    </row>
    <row r="17" ht="36" customHeight="1"/>
    <row r="18" ht="48" customHeight="1">
      <c r="A18" s="27" t="inlineStr">
        <is>
          <t>⚠️  Tento zošit je zjednodušený vzor pre vzdelávacie účely. Pre skutočné mzdové účtovníctvo kontaktujte certifikovaného mzdového účtovníka alebo použite certifikovaný mzdový softvér.</t>
        </is>
      </c>
      <c r="B18" s="31" t="n"/>
      <c r="C18" s="31" t="n"/>
      <c r="D18" s="32" t="n"/>
    </row>
  </sheetData>
  <mergeCells count="2">
    <mergeCell ref="A1:D1"/>
    <mergeCell ref="A18:D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2026-06-17T03:07:44Z</dcterms:created>
  <dcterms:modified xmlns:dcterms="http://purl.org/dc/terms/" xmlns:xsi="http://www.w3.org/2001/XMLSchema-instance" xsi:type="dcterms:W3CDTF">2026-06-17T03:07:44Z</dcterms:modified>
</cp:coreProperties>
</file>